
<file path=[Content_Types].xml><?xml version="1.0" encoding="utf-8"?>
<Types xmlns="http://schemas.openxmlformats.org/package/2006/content-types">
  <Default Extension="wmf" ContentType="image/x-wmf"/>
  <Default Extension="png" ContentType="image/png"/>
  <Default Extension="jpg" ContentType="image/jpeg"/>
  <Default Extension="jpeg" ContentType="image/jpeg"/>
  <Default Extension="xml" ContentType="application/xml"/>
  <Default Extension="emf" ContentType="image/x-emf"/>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Recap" sheetId="1" state="visible" r:id="rId2"/>
    <sheet name="1 - Gros oeuvre" sheetId="2" state="visible" r:id="rId3"/>
    <sheet name="2 - Archi" sheetId="3" state="visible" r:id="rId4"/>
    <sheet name="3 - Electricité" sheetId="4" state="visible" r:id="rId5"/>
    <sheet name="4 - Fluides" sheetId="5" state="visible" r:id="rId6"/>
    <sheet name="5 - VRD" sheetId="6" state="visible" r:id="rId7"/>
  </sheets>
  <externalReferences>
    <externalReference r:id="rId1"/>
  </externalReferences>
  <definedNames>
    <definedName name="_Toc129605029" localSheetId="1">'1 - Gros oeuvre'!#REF!</definedName>
    <definedName name="_Toc129605037" localSheetId="1">'1 - Gros oeuvre'!#REF!</definedName>
    <definedName name="_xlnm.Print_Area" localSheetId="1">'1 - Gros oeuvre'!$B$1:$G$125</definedName>
    <definedName name="_xlnm.Print_Area" localSheetId="2">'2 - Archi'!$A$1:$F$121</definedName>
    <definedName name="_xlnm.Print_Area" localSheetId="3">'3 - Electricité'!$A$1:$F$241</definedName>
    <definedName name="_xlnm.Print_Area" localSheetId="5">'5 - VRD'!$A$1:$F$83</definedName>
    <definedName name="ADULTE">#REF!</definedName>
    <definedName name="Catégorie">#REF!</definedName>
    <definedName name="chargé_d_affaire">#REF!</definedName>
    <definedName name="Chef_de_peojet">#REF!</definedName>
    <definedName name="Chef_de_projet">#REF!</definedName>
    <definedName name="civilité">#REF!</definedName>
    <definedName name="discipline">#REF!</definedName>
    <definedName name="ENFANT">#REF!</definedName>
    <definedName name="Modalité">#REF!</definedName>
    <definedName name="NBR">#REF!</definedName>
    <definedName name="oui_ou_non">#REF!</definedName>
    <definedName name="Phase">#REF!</definedName>
    <definedName name="provision">#REF!</definedName>
    <definedName name="TC">#REF!</definedName>
    <definedName name="TCOM">#REF!</definedName>
    <definedName name="TOTO">#NAME?</definedName>
    <definedName name="type_ouvrage">#REF!</definedName>
  </definedNames>
  <calcPr concurrentCalc="0"/>
  <extLst>
    <ext xmlns:x15="http://schemas.microsoft.com/office/spreadsheetml/2010/11/main" uri="{D0CA8CA8-9F24-4464-BF8E-62219DCF47F9}"/>
  </extLst>
</workbook>
</file>

<file path=xl/sharedStrings.xml><?xml version="1.0" encoding="utf-8"?>
<sst xmlns="http://schemas.openxmlformats.org/spreadsheetml/2006/main" count="496" uniqueCount="496">
  <si>
    <t xml:space="preserve">UNION DES COMORES</t>
  </si>
  <si>
    <t xml:space="preserve">Ministère de l’agriculture
CONSTRUCTION DE LABORATOIRE SANTE VEGETALE POUR L'INRAPE
Projet AFIDEV / Expertise France</t>
  </si>
  <si>
    <t xml:space="preserve">MAÎTRISE D'OUVRAGE :
</t>
  </si>
  <si>
    <t xml:space="preserve">EXPERTISE FRANCE SAS 
40, boulevard de Port Royal - 75005 PARIS, France</t>
  </si>
  <si>
    <t xml:space="preserve">MAÎTRISE D'OEUVRE DE CONCEPTION
</t>
  </si>
  <si>
    <r>
      <t xml:space="preserve">Groupement MOSAÏQUE INGENIERIE France / BRG
</t>
    </r>
    <r>
      <rPr>
        <sz val="8"/>
        <color indexed="64"/>
        <rFont val="Times New Roman"/>
      </rPr>
      <t xml:space="preserve">Le HUB - Business Center 6, rue du Bois Sauvage 91000 EVRY-COURCOURONNES-France 
Email : contact@mosaique-ingenierie-france.com
Tel : (+33) 618 48 02 11 /(+33) 1 84 18 14 79/(+33) 1 84 18 14 80</t>
    </r>
  </si>
  <si>
    <t xml:space="preserve">BUREAU  D'ÉTUDES  TECHNIQUES
</t>
  </si>
  <si>
    <t xml:space="preserve">BUREAU DE CONTRÔLE TECHNIQUE</t>
  </si>
  <si>
    <t xml:space="preserve">EXPERTISE FRANCE</t>
  </si>
  <si>
    <t xml:space="preserve">CADRE DE DEVIS QUANTITATIF ET ESTIMATIF DES TRAVAUX  :                                                                                                                                                 LABORATOIRE SANTE VEGETALE POUR L'INRAP SITE DE MIRONI</t>
  </si>
  <si>
    <t xml:space="preserve">TABLEAU RECAPITULATIF</t>
  </si>
  <si>
    <t>N°</t>
  </si>
  <si>
    <t>Désignation</t>
  </si>
  <si>
    <t xml:space="preserve">P Total (€)</t>
  </si>
  <si>
    <t>GROS-ŒUVRES</t>
  </si>
  <si>
    <t>ARCHI</t>
  </si>
  <si>
    <t>ELECTRICITE</t>
  </si>
  <si>
    <t xml:space="preserve">CLIMATISATION ET VENTILATION ET PLOMBERIE</t>
  </si>
  <si>
    <t>VRD</t>
  </si>
  <si>
    <t xml:space="preserve">TOTAL HTVA (€)</t>
  </si>
  <si>
    <t>TVA</t>
  </si>
  <si>
    <t xml:space="preserve">TOTAL TTC (€)</t>
  </si>
  <si>
    <r>
      <t xml:space="preserve">BORDEREAUX DES PRIX UNITAIRES DU PROJET :LABORATOIRE SANTE VEGETALE POUR L'INRAP SITE MIRONI 
</t>
    </r>
    <r>
      <rPr>
        <b/>
        <sz val="10"/>
        <color indexed="2"/>
        <rFont val="Times New Roman"/>
      </rPr>
      <t xml:space="preserve">GROS ŒUVRE</t>
    </r>
  </si>
  <si>
    <t>Ouvrages</t>
  </si>
  <si>
    <t xml:space="preserve">CADRE DE DEVIS QUANTITATIF ET ESTIMATIF DES TRAVAUX</t>
  </si>
  <si>
    <t>U</t>
  </si>
  <si>
    <t>Qté</t>
  </si>
  <si>
    <t xml:space="preserve">Prix U (€)</t>
  </si>
  <si>
    <t xml:space="preserve">INSTALLATION ET REPLI DE CHANTIER</t>
  </si>
  <si>
    <t xml:space="preserve">GROS ŒUVRE</t>
  </si>
  <si>
    <t xml:space="preserve">Fourniture : Fourniture des équipements et livraison sur chantier, remise des documents techniques.</t>
  </si>
  <si>
    <t xml:space="preserve">Pose : Prestation globale incluant la réception des équipements sur chantier, leur stockage, leur gardiennage, la pose, la fixation, le raccordement et la mise en œuvre (branchement, mise en route, essais)</t>
  </si>
  <si>
    <t xml:space="preserve">DISTRIBUTION D'EAU FROIDE</t>
  </si>
  <si>
    <r>
      <rPr>
        <u val="single"/>
        <sz val="10"/>
        <rFont val="Times New Roman"/>
      </rPr>
      <t xml:space="preserve">Tuyauterie Multi-couches pour EF</t>
    </r>
    <r>
      <rPr>
        <sz val="10"/>
        <rFont val="Times New Roman"/>
      </rPr>
      <t xml:space="preserve">
</t>
    </r>
  </si>
  <si>
    <t xml:space="preserve">Le mètre linéaire……………………………………………</t>
  </si>
  <si>
    <t>ml</t>
  </si>
  <si>
    <t xml:space="preserve">Evacuation EU</t>
  </si>
  <si>
    <t xml:space="preserve">Tuyauterie PVC  EU-EV</t>
  </si>
  <si>
    <t xml:space="preserve">Siphon de sol</t>
  </si>
  <si>
    <t xml:space="preserve">Fourniture, pose, transport et raccordement d'un siphon de sol</t>
  </si>
  <si>
    <t>L'unité……………………………………………</t>
  </si>
  <si>
    <t xml:space="preserve">Regard en béton armé étanche</t>
  </si>
  <si>
    <t xml:space="preserve">Réalisation de Trancher </t>
  </si>
  <si>
    <t xml:space="preserve">Appareils sanitaires et Accessoires </t>
  </si>
  <si>
    <t xml:space="preserve">WC avec réservoir de chasse</t>
  </si>
  <si>
    <t xml:space="preserve">Lavabo simple </t>
  </si>
  <si>
    <t xml:space="preserve">Fourniture, transport, pose, raccordement et mise en service y compris supportage et toutes sujestions.</t>
  </si>
  <si>
    <t xml:space="preserve">Receveur de douche</t>
  </si>
  <si>
    <t>Evier</t>
  </si>
  <si>
    <t>Ens</t>
  </si>
  <si>
    <t xml:space="preserve">Onduleur rackable On-line 5 000VA</t>
  </si>
  <si>
    <r>
      <rPr>
        <b/>
        <sz val="11"/>
        <color theme="1"/>
        <rFont val="Times New Roman"/>
      </rPr>
      <t xml:space="preserve">L'Ensemble : </t>
    </r>
    <r>
      <rPr>
        <sz val="11"/>
        <color theme="1"/>
        <rFont val="Times New Roman"/>
      </rPr>
      <t>………………………………………………….…</t>
    </r>
  </si>
  <si>
    <t xml:space="preserve">Tableau électrique de sécurité</t>
  </si>
  <si>
    <t xml:space="preserve">Câblage, divers, mise en service et formations</t>
  </si>
  <si>
    <t xml:space="preserve">EQUIPEMENT ELECTONIQUE </t>
  </si>
  <si>
    <t>Vidéoprotection</t>
  </si>
  <si>
    <t xml:space="preserve">Contrôle d’accès</t>
  </si>
  <si>
    <t>Visiophonie</t>
  </si>
  <si>
    <t xml:space="preserve">Alarme intrusion</t>
  </si>
  <si>
    <t xml:space="preserve">Alarme confinement</t>
  </si>
  <si>
    <t xml:space="preserve">DETECTION INCENDIE</t>
  </si>
  <si>
    <r>
      <t xml:space="preserve">Une centrale de détection d'incendie type addressable avec option UGA,</t>
    </r>
    <r>
      <rPr>
        <sz val="10"/>
        <color theme="1"/>
        <rFont val="Times New Roman"/>
      </rPr>
      <t xml:space="preserve"> conformément aux dispositions des normes et équipée selon le descriptif y compris les sources auxiliaires d'alimentation en courant continu ,et toutes sujétions </t>
    </r>
  </si>
  <si>
    <t xml:space="preserve">Déclencheur manuel à membrane dèformable adressable</t>
  </si>
  <si>
    <t xml:space="preserve">L'Unité ..........................................................</t>
  </si>
  <si>
    <t xml:space="preserve">Dètecteur Optique de fumée  adressable avec Led de contrôle  avec socle adressé et dispositif de fixation en faux plafond  </t>
  </si>
  <si>
    <t xml:space="preserve">Détecteur thermovélocimétrique adressable avec Led de contrôle et socle avec dispositif de fixation en faux plafond </t>
  </si>
  <si>
    <t xml:space="preserve">Diffuseurs sonores d'évacuation conforme à la NFS 32.001 type intérieur </t>
  </si>
  <si>
    <t xml:space="preserve">Une liaison d'un klaxon d'alerte  depuis la centrale détection incendie en cable du type CR1 2X1,5, y compris boite de passage et de dérivation et toutes sujéstions</t>
  </si>
  <si>
    <t xml:space="preserve">L'ensemble ..........................................................</t>
  </si>
  <si>
    <t xml:space="preserve">Une liaison entre la centrale détection incendie et le première et le dernier éléments de détection de boucle en cable du type CR1  2P9/10 éme  y compris conduit de protection Ø13, et toutes sujétions</t>
  </si>
  <si>
    <t xml:space="preserve">Une liaison entre détecteur/detecteur ou détecteur/déclencheurs manuels en cable 2P9/10 éme et en conduit de protection Ø13, y compris boite de passage et de dérivation et toutes sujéstions</t>
  </si>
  <si>
    <t xml:space="preserve">EVACUATION INCENDIE</t>
  </si>
  <si>
    <r>
      <t xml:space="preserve">Fourniture et pose des BAES et des bandes de balisage ,</t>
    </r>
    <r>
      <rPr>
        <sz val="10"/>
        <color theme="1"/>
        <rFont val="Times New Roman"/>
      </rPr>
      <t xml:space="preserve"> conformément aux dispositions des normes et au tableau d'évacuation existant ,</t>
    </r>
  </si>
  <si>
    <t>Urinoir</t>
  </si>
  <si>
    <t>Robinetterie</t>
  </si>
  <si>
    <t xml:space="preserve">Dépose des appareils sanitaires</t>
  </si>
  <si>
    <t>L'ensemble……………………………………………</t>
  </si>
  <si>
    <t xml:space="preserve">Entretien et remise en état des appareils sanitaires</t>
  </si>
  <si>
    <t xml:space="preserve">Pose : Prestation globale incluant la réception des équipements sur chantier, leur stockage, leur gardiennage, la pose, la fixation, le raccordement et la mise en œuvre (branchement, mise en route, essais) </t>
  </si>
  <si>
    <t xml:space="preserve">DESCRIPTION DES OUVRAGES  </t>
  </si>
  <si>
    <t>2.1</t>
  </si>
  <si>
    <t xml:space="preserve">Fouilles pour ouvrages enterrés</t>
  </si>
  <si>
    <t xml:space="preserve">Le mètre cube ……………………………………………</t>
  </si>
  <si>
    <r>
      <t>m</t>
    </r>
    <r>
      <rPr>
        <vertAlign val="superscript"/>
        <sz val="10"/>
        <rFont val="Arial Narrow"/>
      </rPr>
      <t>3</t>
    </r>
  </si>
  <si>
    <t>2.2</t>
  </si>
  <si>
    <t xml:space="preserve">Gros béton  </t>
  </si>
  <si>
    <t>2.3</t>
  </si>
  <si>
    <t xml:space="preserve">Béton de propreté </t>
  </si>
  <si>
    <t>2.4</t>
  </si>
  <si>
    <t xml:space="preserve">Semelles isolées</t>
  </si>
  <si>
    <t>2.5</t>
  </si>
  <si>
    <t xml:space="preserve">Longrines BA y compris fût </t>
  </si>
  <si>
    <t>2.6</t>
  </si>
  <si>
    <t xml:space="preserve">Poteaux et pré-poteaux</t>
  </si>
  <si>
    <t>2.7</t>
  </si>
  <si>
    <t>Poutres</t>
  </si>
  <si>
    <t>2.8</t>
  </si>
  <si>
    <t xml:space="preserve">Dalle pleine 20 cm en béton armé  </t>
  </si>
  <si>
    <t>2.9</t>
  </si>
  <si>
    <t xml:space="preserve">Voiles porteurs BA</t>
  </si>
  <si>
    <t>2.10</t>
  </si>
  <si>
    <t xml:space="preserve">Escaliers en BA</t>
  </si>
  <si>
    <t>2.11</t>
  </si>
  <si>
    <t>Acrotères</t>
  </si>
  <si>
    <t xml:space="preserve">SOUS-TOTAL OUVRAGES</t>
  </si>
  <si>
    <t xml:space="preserve">TOTAL GENERAL HTVA</t>
  </si>
  <si>
    <t xml:space="preserve">L'entreprise reste seule responsable de l'exactitude des quantités, de la complétude des services, de la compatibilité des systèmes présentés entre eux et avec les systèmes existants.</t>
  </si>
  <si>
    <t xml:space="preserve">CADRE DE DEVIS QUANTITATIF ET ESTIMATIF DES TRAVAUX :                                                                                                                           LABORATOIRE SANTE VEGETALE POUR L'INRAP SITE MIRONI</t>
  </si>
  <si>
    <t xml:space="preserve">PRIX Total (EUROS)</t>
  </si>
  <si>
    <t>ETANCHEITE</t>
  </si>
  <si>
    <t xml:space="preserve">FAUX PLAFONDS</t>
  </si>
  <si>
    <t xml:space="preserve">TVA (€)</t>
  </si>
  <si>
    <t xml:space="preserve">BORDEREAUX DES PRIX</t>
  </si>
  <si>
    <t xml:space="preserve">P. U.</t>
  </si>
  <si>
    <t xml:space="preserve">P. T.</t>
  </si>
  <si>
    <t xml:space="preserve">LOT </t>
  </si>
  <si>
    <t>ARCHITECTURE</t>
  </si>
  <si>
    <t xml:space="preserve">BETON - MACONNERIE - ENDUIT</t>
  </si>
  <si>
    <t xml:space="preserve">Plateau paillase</t>
  </si>
  <si>
    <t xml:space="preserve">Le plateau sera réalisé en béton armé, dosé à 350 kg/m³, coulé en place sur coffrage bois ou en panneau , avec armatures en treillis soudé types ST25C  ou barres HA 8 ou 10 suivant les plans</t>
  </si>
  <si>
    <t xml:space="preserve">L'ensemble …………………..</t>
  </si>
  <si>
    <t>m3</t>
  </si>
  <si>
    <t xml:space="preserve">Support paillasse</t>
  </si>
  <si>
    <t xml:space="preserve">il sera réalisé en maconnerie d'agglos  10 x 20x 50cm posés a joint decalé monté au mortier dosé à 300kg/m3</t>
  </si>
  <si>
    <t>m2</t>
  </si>
  <si>
    <t xml:space="preserve">Cloisons interieurs 15cm brut  sous-sol</t>
  </si>
  <si>
    <t xml:space="preserve">Elles seront réalisées en agglos  de dimension 15 x 20 x 50 cm, et  seront   enduits sur les deux faces des murs. y compris pose de papier bitumineux sous le premier rang des briques  </t>
  </si>
  <si>
    <t>m²</t>
  </si>
  <si>
    <t xml:space="preserve">Murs exterieures 22cm brut RDC et R+1</t>
  </si>
  <si>
    <t xml:space="preserve">Elles seront réalisées en en BTC de dimension 6 x 10 x 22 cm .  </t>
  </si>
  <si>
    <t xml:space="preserve">Murs interieures 15cm brut RDC et R+1</t>
  </si>
  <si>
    <t xml:space="preserve">Elles seront réalisées en agglos  de dimension 15 x 20 x 50 cm, et seront  enduits sur les deux faces des murs</t>
  </si>
  <si>
    <t xml:space="preserve">Enduits interieurs </t>
  </si>
  <si>
    <t xml:space="preserve">Enduit intérieur pour murs exécutés et mis en œuvre conformément au C.C.T.P.</t>
  </si>
  <si>
    <t xml:space="preserve">Le mètre carré …………………</t>
  </si>
  <si>
    <t xml:space="preserve">SOUS TOTAL BETON - MACONNERIE - ENDUIT</t>
  </si>
  <si>
    <t xml:space="preserve">MENUISERIE Y COMPRIS QUINCAILLERIE</t>
  </si>
  <si>
    <t xml:space="preserve">Les travaux du présent chapitre devront être conformes aux plans et détails d'exécution ainsi qu'aux prescriptions du descriptif. Les prix du présent chapitre devront en outre tenir compte :</t>
  </si>
  <si>
    <t xml:space="preserve">. Des sections et profils des différentes composantes des menuiseries telles qu'elles apparaissent sur les détails exécutés en bois rouge de premier choix et de première qualité, la fourniture et la pose de la quincaillerie et butoirs en caoutchouc (selon indications et choix du MDO) à savoir :</t>
  </si>
  <si>
    <t xml:space="preserve"> - au moins 3 à 4 paumelles en acier inox par porte (ou vantail) selon le poids et les indications du MDO</t>
  </si>
  <si>
    <t xml:space="preserve"> - poignée à béquilles en acier inox</t>
  </si>
  <si>
    <t xml:space="preserve"> - 1 serrure encastrée super sureté et de 1ère qualité à cylindre logée dans l'épaisseur de la porte avec contre pêne de sécurité à 3 clefs, pour l'ensemble des portes</t>
  </si>
  <si>
    <t xml:space="preserve"> - Verrous bas et haut en acier inox pour les portes à 2 vantaux avec 2 gâches en inox (à encastrer).</t>
  </si>
  <si>
    <t xml:space="preserve">PORTES INTERIEURES</t>
  </si>
  <si>
    <t xml:space="preserve">1-  Porte en bois de dimensions 103x210cm de passage libre 93cm à 1 vantail ouvrante à la française ( Zone Administrative )</t>
  </si>
  <si>
    <t>L'unité………………………………….</t>
  </si>
  <si>
    <t xml:space="preserve">2-  Porte en aluminium  de dimensions 103x210cm de passage libre 93cm à 1 vantail ouvrante à la française ( Laboratoire sauf autres spécifications )</t>
  </si>
  <si>
    <t xml:space="preserve">3-  Porte en aluminium de dimensions 110x210cm de passage libre 100cm à 1 vantail ouvrante à la française ( salles spécifiés )</t>
  </si>
  <si>
    <t xml:space="preserve">3-  Porte en aluminium de dimensions 170x210cm de passage libre 160cm deux vautaux asymétrique  ouvrantes à la française ( salles spécifiés )</t>
  </si>
  <si>
    <t xml:space="preserve">FENETRE </t>
  </si>
  <si>
    <t xml:space="preserve">Fourniture et pose de la menuiserie pour fenêtre  en aluminium exécutées suivant détails et tableau de menuiserie y compris fourniture et pose de la quincaillerie nécessaire, vitrage  et toutes sujétions.</t>
  </si>
  <si>
    <t xml:space="preserve">Fenetre en aluminium  de dimension 140x150cm coulissantes</t>
  </si>
  <si>
    <t xml:space="preserve">SOUS TOTAL MENUISERIE</t>
  </si>
  <si>
    <t xml:space="preserve">REVETEMENT SOL ET MURS</t>
  </si>
  <si>
    <t xml:space="preserve">revêtement sol RDJ en béton lissé</t>
  </si>
  <si>
    <t xml:space="preserve">Le mètre carré………………………………….</t>
  </si>
  <si>
    <t xml:space="preserve">Fourniture et pose de carrelage antidérapant 40 x 20 y compris chape et toute sujétion de mise en œuvre pour toilettes et vestiaires
</t>
  </si>
  <si>
    <t xml:space="preserve"> Fourniture et pose de carrelage de dimensions 20 × 20 cm, teinte blanc brillant, sur plateaux de paillasse et dosserets
</t>
  </si>
  <si>
    <t xml:space="preserve">Fourniture et pose de carreaux de carrelage Metropoli Gris 80 × 80 cm y compris toutes sujetions de mises en oeuvres 
</t>
  </si>
  <si>
    <t xml:space="preserve">Fourniture et pose de plinthes 10 x 20 y compris chape et toute sujétion de mise en œuvre ( ensemble du projet )
</t>
  </si>
  <si>
    <t xml:space="preserve">Le mètre linéaire………………………………….</t>
  </si>
  <si>
    <t>mL</t>
  </si>
  <si>
    <t xml:space="preserve">SOUS TOTAL REVETEMENT SOL ET MURS</t>
  </si>
  <si>
    <t>PEINTURE</t>
  </si>
  <si>
    <t xml:space="preserve">Enduit mastic sur les surfaces à peindre (labo, circrulation et plafond)</t>
  </si>
  <si>
    <t xml:space="preserve">Application d’un enduit mastic en plusieurs passes sur surfaces , avec finition lisse prête à peindre, incluant toutes sujétions pour une parfaite finition.
</t>
  </si>
  <si>
    <t xml:space="preserve">1- 2 couches de peinture à l'huile lavable satinée (pour surfaces intérieures - labo, circulation et plafond ) sur enduit préalablement exécuté, avec finition soignée.</t>
  </si>
  <si>
    <t xml:space="preserve">constituée par les travaux suivants : </t>
  </si>
  <si>
    <t xml:space="preserve"> - egrenage soigné, ponçage, dépoussierage</t>
  </si>
  <si>
    <t xml:space="preserve"> - application d'une couche de réxime</t>
  </si>
  <si>
    <t xml:space="preserve">SOUS TOTAL PEINTURE</t>
  </si>
  <si>
    <r>
      <t xml:space="preserve">Forme de pente</t>
    </r>
    <r>
      <rPr>
        <b/>
        <sz val="11"/>
        <rFont val="Times New Roman"/>
      </rPr>
      <t>:</t>
    </r>
  </si>
  <si>
    <t xml:space="preserve">Forme de pente exécutée et mise en œuvre conformément au C.C.T.P. et plan terrasse, d'ep. minimale de 3 cm, y compris chape de ravoirage au mortier de ciment de 2 cm d'épaisseur.</t>
  </si>
  <si>
    <t xml:space="preserve">Etanchéité auto-protégée</t>
  </si>
  <si>
    <t xml:space="preserve">L'étanchéité des terrasses accessibles sera réalisée en système bicouche bitume membrane type SP4 autoprotégée y compris relevés d'étanchéité, traitement des évacuations d'eau pluviales et toutes sujestions</t>
  </si>
  <si>
    <t xml:space="preserve">Etanchéité sous carrelage :</t>
  </si>
  <si>
    <t xml:space="preserve">Fourniture et pose d'étanchéité sous carrelage de 2 mm selon détail d'architecture y compris relevé de 15 à 20 cm d'épaisseur, coupe, chute, mise en œuvre et toutes sujétions.</t>
  </si>
  <si>
    <t xml:space="preserve">SOUS TOTAL ETANCHEITE</t>
  </si>
  <si>
    <t xml:space="preserve">MENUISERIE METALLIQUE</t>
  </si>
  <si>
    <t xml:space="preserve">Porte métallique blindée 200x210 ht cm - Porte principale : </t>
  </si>
  <si>
    <t xml:space="preserve">Fourniture et pose d’une porte avec double vantaux pleine en acier, anti-effraction CR5 de marque Heinen ou équivalent équipée de : serrure sécurisée multipoints ; canon Radial NT semi-traversant ou équivalent ; béquille intérieure et extérieure ; ferme-porte.</t>
  </si>
  <si>
    <t xml:space="preserve">U </t>
  </si>
  <si>
    <t xml:space="preserve">Porte métallique pleine 120x210 ht cm - Issue de secours : </t>
  </si>
  <si>
    <t xml:space="preserve">Fourniture et pose d’une porte simple ventail pleine en acier, ouverture uniquement de l'intérieur avec barre anti-panique y compris peinture et peinture antirouille</t>
  </si>
  <si>
    <t xml:space="preserve">Grillage et porte grillagée pour local gaz (211x230cm ht)</t>
  </si>
  <si>
    <t xml:space="preserve">Fourniture et pose d’une structure grillagée y porte simple vantail grillagée en acier galvanisé, y compris quincaillerie et serrure à clef</t>
  </si>
  <si>
    <t xml:space="preserve">SOUS TOTAL MENUISERIE METALLIQUE</t>
  </si>
  <si>
    <r>
      <t xml:space="preserve">Mise en œuvre d’un faux-plafond complet en panneaux de contreplaqué 8 mm
</t>
    </r>
    <r>
      <rPr>
        <sz val="11"/>
        <rFont val="Times New Roman"/>
      </rPr>
      <t xml:space="preserve">localisation : couloirs de circulation et sanitaires</t>
    </r>
  </si>
  <si>
    <t xml:space="preserve">SOUS TOTAL FAUX PLAFONDS</t>
  </si>
  <si>
    <t xml:space="preserve">CADRE DE DEVIS QUANTITATIF ET ESTIMATIF DES TRAVAUX :                                                                                                                                         LABORATOIRE SANTE VEGETALE POUR L'INRAP SITE MIRONI</t>
  </si>
  <si>
    <t xml:space="preserve">P Total (EUROS)</t>
  </si>
  <si>
    <r>
      <rPr>
        <u val="single"/>
        <sz val="10"/>
        <color theme="1"/>
        <rFont val="Times New Roman"/>
      </rPr>
      <t>Fourniture</t>
    </r>
    <r>
      <rPr>
        <sz val="10"/>
        <color theme="1"/>
        <rFont val="Times New Roman"/>
      </rPr>
      <t xml:space="preserve"> : Fourniture des équipements et livraison sur chantier, remise des documents techniques.</t>
    </r>
  </si>
  <si>
    <r>
      <rPr>
        <u val="single"/>
        <sz val="10"/>
        <color theme="1"/>
        <rFont val="Times New Roman"/>
      </rPr>
      <t>Pose</t>
    </r>
    <r>
      <rPr>
        <sz val="10"/>
        <color theme="1"/>
        <rFont val="Times New Roman"/>
      </rPr>
      <t xml:space="preserve"> : Prestation globale incluant la réception des équipements sur chantier, leur stockage, leur gardiennage, la pose, la fixation, le raccordement et la mise en œuvre (branchement, mise en route, essais)</t>
    </r>
  </si>
  <si>
    <t xml:space="preserve">POSTE DE TRANSFORMATION </t>
  </si>
  <si>
    <t>0.1</t>
  </si>
  <si>
    <t xml:space="preserve">Poste de transformation Aérien 160 KVA </t>
  </si>
  <si>
    <t>Ensemble……………………………………………</t>
  </si>
  <si>
    <t>0.2</t>
  </si>
  <si>
    <t xml:space="preserve">Poteau FRF 12/900 en fer rond </t>
  </si>
  <si>
    <t>0.3</t>
  </si>
  <si>
    <t xml:space="preserve">Cable et Filerie moyenne tension, accessoires, serrage, ferrures d'ancrage, parafoudres, sectionneurs et tout accessoires de branchements</t>
  </si>
  <si>
    <t>0.4</t>
  </si>
  <si>
    <t xml:space="preserve">Mise à la terre MT, BT , masse métalliques y compris cables, regards, piquets et  tout accessoires de branchements</t>
  </si>
  <si>
    <t xml:space="preserve">SOUS TOTAL POSTE DE TRANSFORMATION </t>
  </si>
  <si>
    <t xml:space="preserve">GROUPE ELECTROGENE</t>
  </si>
  <si>
    <t>1.1</t>
  </si>
  <si>
    <t xml:space="preserve">Groupe électrogène 160 KVA y compris inverseurs de source</t>
  </si>
  <si>
    <t xml:space="preserve">câbalge et mise en marche y compris mise à la terre</t>
  </si>
  <si>
    <t xml:space="preserve">SOUS TOTAL SATBILISATEUR DE TENSION</t>
  </si>
  <si>
    <t xml:space="preserve">DISTRIBUTION PRRINCIPALE</t>
  </si>
  <si>
    <t>Câble</t>
  </si>
  <si>
    <t xml:space="preserve">Section 3x120+70 mm²</t>
  </si>
  <si>
    <t>ML</t>
  </si>
  <si>
    <t xml:space="preserve">Section 4x95+50 mm²</t>
  </si>
  <si>
    <t xml:space="preserve">Section 4x25 mm²</t>
  </si>
  <si>
    <t xml:space="preserve">Section 5x10 mm²</t>
  </si>
  <si>
    <t xml:space="preserve">Section 5x6 mm²</t>
  </si>
  <si>
    <t xml:space="preserve">Section 5x4 mm²</t>
  </si>
  <si>
    <t xml:space="preserve">Section 5x2,5 mm²</t>
  </si>
  <si>
    <t xml:space="preserve">Chemin de cable</t>
  </si>
  <si>
    <t xml:space="preserve">chemin des cables 200/60 mm</t>
  </si>
  <si>
    <t xml:space="preserve">chemin des cables 100/60 mm</t>
  </si>
  <si>
    <t>Gaine</t>
  </si>
  <si>
    <t xml:space="preserve">Diamètre 29</t>
  </si>
  <si>
    <t xml:space="preserve">Diamètre 21</t>
  </si>
  <si>
    <t>2.12</t>
  </si>
  <si>
    <t xml:space="preserve">Goulotte à un compartiment pour prises de courants </t>
  </si>
  <si>
    <t xml:space="preserve">SOUS TOTAL DISTRIBUTION PRRINCIPALE</t>
  </si>
  <si>
    <t xml:space="preserve">TGBT, ARMOIRE ELECTRIQUE ET MISE A LA TERRE</t>
  </si>
  <si>
    <t xml:space="preserve">TGBT et Armoire électrique</t>
  </si>
  <si>
    <t>3.1</t>
  </si>
  <si>
    <t xml:space="preserve">Tableau Génaral Basse Tension TGBT</t>
  </si>
  <si>
    <t>3.2</t>
  </si>
  <si>
    <t xml:space="preserve">Armoire RDC A1</t>
  </si>
  <si>
    <t>3.3</t>
  </si>
  <si>
    <t xml:space="preserve">Armoire RDC  A1-1</t>
  </si>
  <si>
    <t>3.4</t>
  </si>
  <si>
    <t xml:space="preserve">Armoire R+1  A2</t>
  </si>
  <si>
    <t>3.5</t>
  </si>
  <si>
    <t xml:space="preserve">Armoire R+1 A2-1</t>
  </si>
  <si>
    <t xml:space="preserve">Mise à la terre</t>
  </si>
  <si>
    <t>3.6</t>
  </si>
  <si>
    <t xml:space="preserve">Ceinturage en  fond de fouille par cable en cuivre nu 1x35mm²</t>
  </si>
  <si>
    <t>3.7</t>
  </si>
  <si>
    <t xml:space="preserve">Circuit de terre principal par cable V/J 1x70mm²</t>
  </si>
  <si>
    <t>3.8</t>
  </si>
  <si>
    <t xml:space="preserve">Liaisons équipotentielles y compris barette de terre, connection de  toute masse métallique</t>
  </si>
  <si>
    <t>3.9</t>
  </si>
  <si>
    <t xml:space="preserve">Ragard de terre par trois piquets</t>
  </si>
  <si>
    <t xml:space="preserve">SOUS TOTAL ARMOIRE ELECTRIQUE ET MISE A LA TERRE</t>
  </si>
  <si>
    <t xml:space="preserve">CIRCUITS DIVISIONNAIRES </t>
  </si>
  <si>
    <t xml:space="preserve">Fourniture pose et raccordement des circuits divisonnaires y compris cable, interconnection entre luminaire,gaine, boite, petite appareillage et tout accessoire de racordement</t>
  </si>
  <si>
    <t>4.1</t>
  </si>
  <si>
    <t xml:space="preserve">Un point lumineux commandé par interrupteur Simple allumage SA ou variateur d'intensité</t>
  </si>
  <si>
    <t>4.2</t>
  </si>
  <si>
    <t xml:space="preserve">Un point lumineux commandé par interrupteur Simple allumage Etanche SAE </t>
  </si>
  <si>
    <t>4.3</t>
  </si>
  <si>
    <t xml:space="preserve">Un point lumineux commandé par interrupteur double allumage (DA)</t>
  </si>
  <si>
    <t>4.4</t>
  </si>
  <si>
    <t xml:space="preserve">Un point lumineux commandé par interrupteur vat et vient (VV )</t>
  </si>
  <si>
    <t>4.5</t>
  </si>
  <si>
    <t xml:space="preserve">Un point lumineux commandé par interrupteur vat et vient VV Etanche (VVE)</t>
  </si>
  <si>
    <t>4.6</t>
  </si>
  <si>
    <t xml:space="preserve">Un point lumineux commandé par bouton poussoir (BP)</t>
  </si>
  <si>
    <t>4.7</t>
  </si>
  <si>
    <t xml:space="preserve">Un point lumineux commandé par Détecteur de mouvement (DM) y compris détecteur</t>
  </si>
  <si>
    <t>4.8</t>
  </si>
  <si>
    <t xml:space="preserve">Interconnection entre point lumineux quelque soit la commande</t>
  </si>
  <si>
    <t>4.9</t>
  </si>
  <si>
    <t xml:space="preserve">Prise de courant 2P+T - 10/16A - 230V </t>
  </si>
  <si>
    <t>4.10</t>
  </si>
  <si>
    <t xml:space="preserve">Prise de courant  2P+T - 10/16A - 230V, étanche</t>
  </si>
  <si>
    <t>4.11</t>
  </si>
  <si>
    <t xml:space="preserve">Bloc de 02 prises de courant 2P+T - 10/16A - 230V </t>
  </si>
  <si>
    <t>4.12</t>
  </si>
  <si>
    <t xml:space="preserve">Bloc de 03 prises de courant 2P+T - 10/16A - 230V </t>
  </si>
  <si>
    <t>4.13</t>
  </si>
  <si>
    <t xml:space="preserve">Boite au sol 22 modules équipée de 08 prises de courant 2P+T - 10/16A - 230V </t>
  </si>
  <si>
    <t>4.14</t>
  </si>
  <si>
    <t xml:space="preserve">Ligne d'alimentation CDI par cable CR1 2x1,5 mm² </t>
  </si>
  <si>
    <t>4.15</t>
  </si>
  <si>
    <t xml:space="preserve">Ligne d'alimentation bloc de secours par cable 3x1,5 mm²</t>
  </si>
  <si>
    <t>4.16</t>
  </si>
  <si>
    <t xml:space="preserve">Ligne d'alimentation pour Armoire de brassage A.BR par cable 3x2,5 mm² depuis onduleur</t>
  </si>
  <si>
    <t>4.17</t>
  </si>
  <si>
    <t xml:space="preserve">Ligne d'alimentation pour éclairage extérieur par cable 3x2,5 mm² </t>
  </si>
  <si>
    <t>4.18</t>
  </si>
  <si>
    <t xml:space="preserve">Ligne d'alimentation pour équipement Labo par cable 3x2,5 mm² </t>
  </si>
  <si>
    <t>4.19</t>
  </si>
  <si>
    <t xml:space="preserve">Ligne d'alimentation pour équipement Labo par cable 3x4 mm² </t>
  </si>
  <si>
    <t>4.20</t>
  </si>
  <si>
    <t xml:space="preserve">Ligne d'alimentation pour cumulus par cable 3x2,5 mm² </t>
  </si>
  <si>
    <t>4.21</t>
  </si>
  <si>
    <t xml:space="preserve">Ligne d'alimentation pour brasseur d'air par cable 3x2,5 mm² y compris commande</t>
  </si>
  <si>
    <t xml:space="preserve">SOUS TOTAL CIRCUITS DIVISIONNAIRES </t>
  </si>
  <si>
    <t xml:space="preserve">APPAREILS D'ECLAIRAGE et autres appareils</t>
  </si>
  <si>
    <t>5.1</t>
  </si>
  <si>
    <t xml:space="preserve">Dalle LED 60x60 cm Apparente 40W, 4000K</t>
  </si>
  <si>
    <t>5.2</t>
  </si>
  <si>
    <t xml:space="preserve">Luminaire LED Etanche 120 cm  40 W, 4000K</t>
  </si>
  <si>
    <t>5.3</t>
  </si>
  <si>
    <t xml:space="preserve">Hublot LED Etanche 20W</t>
  </si>
  <si>
    <t>5.4</t>
  </si>
  <si>
    <t xml:space="preserve">Applique murale LED  Etanche 40W</t>
  </si>
  <si>
    <t>5.5</t>
  </si>
  <si>
    <t xml:space="preserve">Plafonnier apparent type UV, 4x9W</t>
  </si>
  <si>
    <t>5.6</t>
  </si>
  <si>
    <t xml:space="preserve">Luminaire LED Etanche 120 cm  40 W anti-UV, 6000K</t>
  </si>
  <si>
    <t>5.7</t>
  </si>
  <si>
    <t xml:space="preserve">Projecteur LED  orientable sur rail 40W y compris rail ( environ 10m)</t>
  </si>
  <si>
    <t>5.8</t>
  </si>
  <si>
    <t xml:space="preserve">Projecteur LED Etanche 150W classe2, IP65</t>
  </si>
  <si>
    <t>5.9</t>
  </si>
  <si>
    <t xml:space="preserve">Bloc autonome d'éclairage de sécurité  60 lumens - 1 heure </t>
  </si>
  <si>
    <t xml:space="preserve">Brasseur d'air type plafonnier</t>
  </si>
  <si>
    <t xml:space="preserve">SOUS TOTAL APPAREILS D'ECLAIRAGE</t>
  </si>
  <si>
    <t>6.1</t>
  </si>
  <si>
    <t xml:space="preserve">Centrale de détection incendie Adressable 128 points</t>
  </si>
  <si>
    <t>6.2</t>
  </si>
  <si>
    <t xml:space="preserve">Détecteur optique de fumé</t>
  </si>
  <si>
    <t>6.3</t>
  </si>
  <si>
    <t xml:space="preserve">Détecteur thérmovélocimétrique</t>
  </si>
  <si>
    <t>6.4</t>
  </si>
  <si>
    <t xml:space="preserve">Boitier bris de glace</t>
  </si>
  <si>
    <t>6.5</t>
  </si>
  <si>
    <t xml:space="preserve">Sirène d'alarme</t>
  </si>
  <si>
    <t>6.6</t>
  </si>
  <si>
    <t xml:space="preserve">Cablage boucle de détection par cable 2P / 9/10em</t>
  </si>
  <si>
    <t>6.7</t>
  </si>
  <si>
    <t xml:space="preserve">Cablage boucle de détection par cable CR1 2P / 9/10em </t>
  </si>
  <si>
    <t>6.8</t>
  </si>
  <si>
    <t xml:space="preserve">Extincteur à poudre polyvalente ABC</t>
  </si>
  <si>
    <t>6.9</t>
  </si>
  <si>
    <t xml:space="preserve">Extinceur CO2</t>
  </si>
  <si>
    <t>6.10</t>
  </si>
  <si>
    <t xml:space="preserve">Centrale de détection Gaz</t>
  </si>
  <si>
    <t>6.11</t>
  </si>
  <si>
    <t xml:space="preserve">Détecteur Gaz  avec signalisation visuelle et sonore</t>
  </si>
  <si>
    <t>6.12</t>
  </si>
  <si>
    <t xml:space="preserve">Détecteur de vapeur explosif</t>
  </si>
  <si>
    <t>6.13</t>
  </si>
  <si>
    <t xml:space="preserve">Indicateur d'action</t>
  </si>
  <si>
    <t>6.14</t>
  </si>
  <si>
    <t xml:space="preserve">Cablage et Asservissement avec électrovane et CDI</t>
  </si>
  <si>
    <t xml:space="preserve">SOUS TOTAL DETECTION INCENDIE</t>
  </si>
  <si>
    <t xml:space="preserve">COURANT FAIBLE </t>
  </si>
  <si>
    <t xml:space="preserve">Borne Wifi</t>
  </si>
  <si>
    <t xml:space="preserve">Fourniture, pose et raccordement d'une armoire de brassage métallique  à porte vitrée, convenablement ventilée, réserve non équipée de 20%, constituée, à titre non exhaustif :4 panneaux de brassage 24 ports,Bloc d'alimentation équipé ,Panneau Passe-câbles, Tiroirs fibre obtique, Jarretières de brassage fibre obtique,  connecteurs fibre optique, Cordon de brassage </t>
  </si>
  <si>
    <t>7.1</t>
  </si>
  <si>
    <t xml:space="preserve">Armoire de brassage informatique 15U (RDC)</t>
  </si>
  <si>
    <t>7.2</t>
  </si>
  <si>
    <t xml:space="preserve">Borne Wifi 6</t>
  </si>
  <si>
    <t>7.3</t>
  </si>
  <si>
    <t xml:space="preserve">Ensemble de cablage</t>
  </si>
  <si>
    <t xml:space="preserve">SOUS TOTAL COURANT FAIBLE </t>
  </si>
  <si>
    <t>ONDULEUR</t>
  </si>
  <si>
    <t>8.1</t>
  </si>
  <si>
    <t xml:space="preserve">Onduleur Online de type monophasé rackable de puissance 5 KVA, autonomie 10mn y compris câblage et mise en service</t>
  </si>
  <si>
    <t xml:space="preserve">SOUS TOTAL ONDULEUR</t>
  </si>
  <si>
    <t>PHOTOVOLTAIQUE</t>
  </si>
  <si>
    <t xml:space="preserve">Fourniture pose et raccordement de système photovoltaïque 15KWc y compris installation, raccordement et mise en service</t>
  </si>
  <si>
    <t>9.1</t>
  </si>
  <si>
    <t xml:space="preserve">Panneaux photovoltaïque 560W</t>
  </si>
  <si>
    <t>9.2</t>
  </si>
  <si>
    <t xml:space="preserve">Coffret de protection DC</t>
  </si>
  <si>
    <t>9.3</t>
  </si>
  <si>
    <t xml:space="preserve">Coffret de protection AC</t>
  </si>
  <si>
    <t>9.4</t>
  </si>
  <si>
    <t>Onduleur</t>
  </si>
  <si>
    <t>9.5</t>
  </si>
  <si>
    <t xml:space="preserve">Structure PV </t>
  </si>
  <si>
    <t>9.6</t>
  </si>
  <si>
    <t xml:space="preserve">Ensemble de batteries de stockage de type Lithium calculé selon la production produite du système PV</t>
  </si>
  <si>
    <t>9.7</t>
  </si>
  <si>
    <t xml:space="preserve">Ensemble de cablage, accessoires et mise en service</t>
  </si>
  <si>
    <t xml:space="preserve">SOUS TOTAL PHOTOVOLTAIQUE</t>
  </si>
  <si>
    <t xml:space="preserve">SATBILISATEUR DE TENSION</t>
  </si>
  <si>
    <t>10.1</t>
  </si>
  <si>
    <t xml:space="preserve">Stabilisateur de tension 160 KVA</t>
  </si>
  <si>
    <t xml:space="preserve">câbalge et mise en marche </t>
  </si>
  <si>
    <t xml:space="preserve">VENTILATION, CLIMATISATION &amp; PLOMBERIE</t>
  </si>
  <si>
    <t>VENTILATION</t>
  </si>
  <si>
    <t xml:space="preserve">Centrale de traitement d'air double flux</t>
  </si>
  <si>
    <t xml:space="preserve">Fourniture, pose et raccordement d'une centrale de traitement d'air double flux avec les accessoires necessaires et toutes sujestions</t>
  </si>
  <si>
    <t xml:space="preserve">- Divers équipements de régulation, avec tous les accessoires de sécurité et de contrôle (pressostat, flow switch, etc…).</t>
  </si>
  <si>
    <t xml:space="preserve">- Un sectionneur général et tableau de commande électrique</t>
  </si>
  <si>
    <t xml:space="preserve">- Un Filtre HEPA</t>
  </si>
  <si>
    <t xml:space="preserve">- Débit: 1500 m3/h</t>
  </si>
  <si>
    <t>L'Ensemble……………………………………………</t>
  </si>
  <si>
    <t>1.2</t>
  </si>
  <si>
    <t xml:space="preserve">Gaine de ventilation circulaire</t>
  </si>
  <si>
    <t xml:space="preserve">Fourniture, pose et raccordement de gaine de ventilation circulaire en tôle galvanisé y compris calorifuge, supportage et toutes sujestions</t>
  </si>
  <si>
    <t>1.3</t>
  </si>
  <si>
    <t xml:space="preserve">- Ø125</t>
  </si>
  <si>
    <t xml:space="preserve">Le mètre linaire……………………………………………</t>
  </si>
  <si>
    <t>1.4</t>
  </si>
  <si>
    <t xml:space="preserve">- Ø160</t>
  </si>
  <si>
    <t>1.5</t>
  </si>
  <si>
    <t xml:space="preserve">- Ø200</t>
  </si>
  <si>
    <t>1.6</t>
  </si>
  <si>
    <t xml:space="preserve">- Ø250</t>
  </si>
  <si>
    <t>1.7</t>
  </si>
  <si>
    <t xml:space="preserve">- Ø315</t>
  </si>
  <si>
    <t xml:space="preserve">Bouche de soufflage/reprise</t>
  </si>
  <si>
    <t xml:space="preserve">Fourniture, pose, et raccordement des bouches de soufflage/reprise</t>
  </si>
  <si>
    <t xml:space="preserve">- raccordement : Ø125</t>
  </si>
  <si>
    <t xml:space="preserve">- raccordement : Ø160</t>
  </si>
  <si>
    <t xml:space="preserve">SOUS-TOTAL VENTILATION</t>
  </si>
  <si>
    <t>CLIMATISATION</t>
  </si>
  <si>
    <t xml:space="preserve">Unité extèrieure type MULTI-SPLIT</t>
  </si>
  <si>
    <t xml:space="preserve">Fourniture, pose et mise en service d'une unité exterieure Multi-split 4 sorties avec les accessoires necessaires et toutes sujestions</t>
  </si>
  <si>
    <t xml:space="preserve">- Puissance frigo: 45 kW</t>
  </si>
  <si>
    <t xml:space="preserve">Unité interieure modèle murale</t>
  </si>
  <si>
    <t xml:space="preserve">Fourniture, pose et mise en service d'une unité intèrieure modèle murale avec thermostat d'ambiance, lisaions frigorifiques toutes sujestions</t>
  </si>
  <si>
    <t xml:space="preserve">Puissance frigo: 1.7 kW</t>
  </si>
  <si>
    <t xml:space="preserve">Puissance frigo: 2.2 kW</t>
  </si>
  <si>
    <t xml:space="preserve">Puissance frigo: 3.6 kW</t>
  </si>
  <si>
    <t xml:space="preserve">Puissance frigo: 4.5 kW</t>
  </si>
  <si>
    <t xml:space="preserve">Unité interieure gainable</t>
  </si>
  <si>
    <t xml:space="preserve">Fourniture, pose et mise en service d'une unité intèrieure gainable avec thermostat d'ambiance, lisaions frigorifiques toutes sujestions</t>
  </si>
  <si>
    <t xml:space="preserve">Puissance frigo: 14 kW</t>
  </si>
  <si>
    <t xml:space="preserve">Evacuation des condensats PVC</t>
  </si>
  <si>
    <t xml:space="preserve">Fourniture, pose et mise en service de tuyauterie en PVC non plastifié type assainissement à épaisseur minimale égal à 3,2 mm, pour évacuation eau de condensat à passage en encastré ou en apparent, fouille lit de sable fin pour les conduites en encastré toutes sujestions.</t>
  </si>
  <si>
    <t xml:space="preserve">SOUS-TOTAL CIMATISATION</t>
  </si>
  <si>
    <t>PLOMBERIE</t>
  </si>
  <si>
    <t xml:space="preserve">DISTRIBUTION D'EAU FROIDE/EAU CHAUDE</t>
  </si>
  <si>
    <r>
      <rPr>
        <u val="single"/>
        <sz val="10"/>
        <rFont val="Times New Roman"/>
      </rPr>
      <t xml:space="preserve">Tuyauterie Multi-couches pour EF/EC
</t>
    </r>
    <r>
      <rPr>
        <sz val="10"/>
        <rFont val="Times New Roman"/>
      </rPr>
      <t xml:space="preserve">Fourniture, pose et mise en service de tuyauterie en multi-couches (PEX), pour alimentation en eau froide et eau chaude y compris raccordements et toutes sujestions.
</t>
    </r>
  </si>
  <si>
    <t xml:space="preserve">- Ø16</t>
  </si>
  <si>
    <t xml:space="preserve">- Ø20</t>
  </si>
  <si>
    <t xml:space="preserve">- Ø25</t>
  </si>
  <si>
    <t xml:space="preserve">- Ø32</t>
  </si>
  <si>
    <t xml:space="preserve">- Ø40</t>
  </si>
  <si>
    <t xml:space="preserve">Evacuation EU-EV-VP</t>
  </si>
  <si>
    <t xml:space="preserve">Tuyauterie PVC  EU-EV-CP</t>
  </si>
  <si>
    <t xml:space="preserve">Fourniture, pose, raccordement et mise en service de tuyauterie en P.V.C. non plastifié du type assainissement à épaisseur minimale égal à 3,2 mm, pour évacuation des eaux usées, eaux de vannes à passage encastré ou en apparent, fouille lit de sable fin pour les conduites encastré, supports, fixations, accessoires standards, tous accessoires et toutes sujétions.</t>
  </si>
  <si>
    <t xml:space="preserve">- Ø63</t>
  </si>
  <si>
    <t xml:space="preserve">- Ø75</t>
  </si>
  <si>
    <t>3.10</t>
  </si>
  <si>
    <t xml:space="preserve">- Ø100</t>
  </si>
  <si>
    <t xml:space="preserve">- Ø110</t>
  </si>
  <si>
    <t xml:space="preserve">- Ø140</t>
  </si>
  <si>
    <t xml:space="preserve">Fourniture, pose et raccordement du regard en béton étanche</t>
  </si>
  <si>
    <t xml:space="preserve">- 600x600 mm</t>
  </si>
  <si>
    <t xml:space="preserve">- 800x800 mm</t>
  </si>
  <si>
    <t xml:space="preserve">Fourniture, pose, raccordement et mise en service y compris robinetterie, supportage et toutes sujestions.</t>
  </si>
  <si>
    <t xml:space="preserve">Lavabo </t>
  </si>
  <si>
    <t xml:space="preserve">cumulus electrique</t>
  </si>
  <si>
    <t xml:space="preserve">Nourrices de distribution EF</t>
  </si>
  <si>
    <t xml:space="preserve">6 sorties</t>
  </si>
  <si>
    <t xml:space="preserve">2 sorties</t>
  </si>
  <si>
    <t xml:space="preserve">Bache à eau : 6 000 L</t>
  </si>
  <si>
    <t xml:space="preserve">Fourniture, pose, raccordement d'une citerne à eau en polyéthylène haute densité (PEHD) horizontale enterrée pour récupération des eaux de pluie :
</t>
  </si>
  <si>
    <t xml:space="preserve">Bache à eau : 15 000 L</t>
  </si>
  <si>
    <t xml:space="preserve">Fourniture, pose, raccordement d'une citerne à eau en polyéthylène haute densité (PEHD) horizontale posée au sol avec trop plein, et toutes sujestions :
- Traitement anti UV
- vanne de vidange</t>
  </si>
  <si>
    <t xml:space="preserve">Fourniture, pose, raccordement et mise d'un surpressuer d'eau potable y compris toutes sujestions</t>
  </si>
  <si>
    <t xml:space="preserve">Débit : 3,6 m3/h</t>
  </si>
  <si>
    <t xml:space="preserve">SOUS-TOTAL PLOMBERIE</t>
  </si>
  <si>
    <t xml:space="preserve">CADRE DE DEVIS QUANTITATIF ET ESTIMATIF DES TRAVAUX :                                                                                                      LABORATOIRE SANTE VEGETALE POUR L'INRAP SITE MIRONI</t>
  </si>
  <si>
    <t>TERRASSEMENT</t>
  </si>
  <si>
    <t xml:space="preserve">Débroussaillage, dessouchade d'arbres et décapage 20 cm</t>
  </si>
  <si>
    <r>
      <t>m</t>
    </r>
    <r>
      <rPr>
        <b/>
        <vertAlign val="superscript"/>
        <sz val="10"/>
        <color indexed="64"/>
        <rFont val="Times New Roman"/>
      </rPr>
      <t>2</t>
    </r>
  </si>
  <si>
    <t xml:space="preserve">Déblai  batiment</t>
  </si>
  <si>
    <r>
      <t>m</t>
    </r>
    <r>
      <rPr>
        <b/>
        <vertAlign val="superscript"/>
        <sz val="10"/>
        <color indexed="64"/>
        <rFont val="Times New Roman"/>
      </rPr>
      <t>3</t>
    </r>
  </si>
  <si>
    <t xml:space="preserve">Déblai mise en remblai batiment</t>
  </si>
  <si>
    <t xml:space="preserve">Remblai  d'emprunt batiment</t>
  </si>
  <si>
    <t xml:space="preserve">Déblai voirie et parking</t>
  </si>
  <si>
    <t xml:space="preserve">Déblai mise en remblai voirie et parking</t>
  </si>
  <si>
    <t xml:space="preserve">Remblai selectionnée sous emrpise batiment </t>
  </si>
  <si>
    <t xml:space="preserve"> Talutage en déblai 3 pour 2 (3H/2V)</t>
  </si>
  <si>
    <t xml:space="preserve">SOUS TOTAL TERRASSEMENT</t>
  </si>
  <si>
    <t xml:space="preserve">RÉSEAU D’ASSAINISSEMENT DES EAUX USÉES </t>
  </si>
  <si>
    <t xml:space="preserve">Regard Siphoide </t>
  </si>
  <si>
    <t>u</t>
  </si>
  <si>
    <t xml:space="preserve">Canalisations eau usée y inclus pose et excavations tranchée de largeur 60 cm</t>
  </si>
  <si>
    <t xml:space="preserve">DN 200</t>
  </si>
  <si>
    <t xml:space="preserve">Fosse septique 4.5mx1.5mx2m</t>
  </si>
  <si>
    <t xml:space="preserve">Puisard de diamétre 1m</t>
  </si>
  <si>
    <t xml:space="preserve">CHAUSSEE/TROTTOIR - Voie et parking</t>
  </si>
  <si>
    <t xml:space="preserve">Couche de base voirie en GNT 0/31,4</t>
  </si>
  <si>
    <t xml:space="preserve">Couche de fondation vorie en matériaux sélectionnés </t>
  </si>
  <si>
    <t xml:space="preserve">Revêtement  en enduit superficiel bicouches </t>
  </si>
  <si>
    <t xml:space="preserve">Pavé autobloquant (ep 6cm)</t>
  </si>
  <si>
    <t xml:space="preserve">Couche de base trottoires en GNT 0/20</t>
  </si>
  <si>
    <t xml:space="preserve">Fourniture et pose des bordures T2</t>
  </si>
  <si>
    <t xml:space="preserve">Fourniture et pose des bordures P1</t>
  </si>
  <si>
    <t xml:space="preserve">Fourniture et pose des cunettes CS2</t>
  </si>
  <si>
    <t xml:space="preserve">SOUS TOTAL CHAUSSEE/TROTTOIR - Voie et parking</t>
  </si>
  <si>
    <t>SIGNALISATION</t>
  </si>
  <si>
    <t xml:space="preserve">Ligne discontinues T'2 -2U </t>
  </si>
  <si>
    <t xml:space="preserve">Lignes continues 2U</t>
  </si>
  <si>
    <t xml:space="preserve">Ligne "CEDEZ LE PASSAGE"</t>
  </si>
  <si>
    <t xml:space="preserve">Flèches directionnelles</t>
  </si>
  <si>
    <t xml:space="preserve">Passage piéton antidérapantes</t>
  </si>
  <si>
    <r>
      <t>m</t>
    </r>
    <r>
      <rPr>
        <vertAlign val="superscript"/>
        <sz val="10"/>
        <rFont val="Arial Narrow"/>
      </rPr>
      <t>2</t>
    </r>
  </si>
  <si>
    <t xml:space="preserve">Marquage symbole PMR peinture antidérapantes</t>
  </si>
  <si>
    <t xml:space="preserve">SIGNALISATION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</si>
</sst>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2">
    <numFmt numFmtId="164" formatCode="d/m/yy"/>
    <numFmt numFmtId="165" formatCode="_-* #,##0.00\ [$€]_-;\-* #,##0.00\ [$€]_-;_-* &quot;-&quot;??\ [$€]_-;_-@_-"/>
    <numFmt numFmtId="166" formatCode="#,##0\ &quot;FMG&quot;;\-#,##0\ &quot;FMG&quot;"/>
    <numFmt numFmtId="167" formatCode="_-* #,##0.00_-;\-* #,##0.00_-;_-* &quot;-&quot;??_-;_-@_-"/>
    <numFmt numFmtId="168" formatCode="_-* #,##0\ _A_r_-;\-* #,##0\ _A_r_-;_-* &quot;-&quot;\ _A_r_-;_-@_-"/>
    <numFmt numFmtId="169" formatCode="_-* #,##0.00\ _€_-;\-* #,##0.00\ _€_-;_-* &quot;-&quot;??\ _€_-;_-@_-"/>
    <numFmt numFmtId="170" formatCode="_-* #,##0.00\ _F_-;\-* #,##0.00\ _F_-;_-* &quot;-&quot;??\ _F_-;_-@_-"/>
    <numFmt numFmtId="171" formatCode="#,##0.0000"/>
    <numFmt numFmtId="172" formatCode="_-* #,##0.00\ &quot;€&quot;_-;\-* #,##0.00\ &quot;€&quot;_-;_-* &quot;-&quot;??\ &quot;€&quot;_-;_-@_-"/>
    <numFmt numFmtId="173" formatCode="_-* #,##0.00\ &quot;DT&quot;_-;\-* #,##0.00\ &quot;DT&quot;_-;_-* &quot;-&quot;??\ &quot;DT&quot;_-;_-@_-"/>
    <numFmt numFmtId="174" formatCode="#\+##0"/>
    <numFmt numFmtId="175" formatCode="_-* #,##0.00\ [$€-40C]_-;\-* #,##0.00\ [$€-40C]_-;_-* &quot;-&quot;??\ [$€-40C]_-;_-@_-"/>
    <numFmt numFmtId="176" formatCode="0.000"/>
    <numFmt numFmtId="177" formatCode="#,##0.000"/>
    <numFmt numFmtId="178" formatCode="_-* #,##0.000\ [$€-40C]_-;\-* #,##0.000\ [$€-40C]_-;_-* &quot;-&quot;???\ [$€-40C]_-;_-@_-"/>
    <numFmt numFmtId="179" formatCode="#,##0.00\ &quot;€&quot;"/>
    <numFmt numFmtId="180" formatCode="_-* #,##0.000\ &quot;DT&quot;_-;\-* #,##0.000\ &quot;DT&quot;_-;_-* &quot;-&quot;???\ &quot;DT&quot;_-;_-@_-"/>
    <numFmt numFmtId="181" formatCode="_-* #,##0.00\ &quot;€&quot;_-;\-* #,##0.00\ &quot;€&quot;_-;_-* &quot;-&quot;\ &quot;€&quot;_-;_-@_-"/>
    <numFmt numFmtId="182" formatCode="_-* #,##0\ [$XOF]_-;\-* #,##0\ [$XOF]_-;_-* &quot;-&quot;\ [$XOF]_-;_-@_-"/>
    <numFmt numFmtId="183" formatCode="_-* #,##0\ &quot;€&quot;_-;\-* #,##0\ &quot;€&quot;_-;_-* &quot;-&quot;\ &quot;€&quot;_-;_-@_-"/>
    <numFmt numFmtId="184" formatCode="#,##0\ _€"/>
    <numFmt numFmtId="185" formatCode="#,##0.00\ _F"/>
  </numFmts>
  <fonts count="51">
    <font>
      <sz val="11.000000"/>
      <color theme="1"/>
      <name val="Calibri"/>
      <scheme val="minor"/>
    </font>
    <font>
      <sz val="10.000000"/>
      <name val="Arial"/>
    </font>
    <font>
      <b/>
      <sz val="10.000000"/>
      <name val="Arial"/>
    </font>
    <font>
      <sz val="10.000000"/>
      <name val="Geneva"/>
    </font>
    <font>
      <sz val="11.000000"/>
      <color indexed="64"/>
      <name val="Calibri"/>
    </font>
    <font>
      <sz val="10.000000"/>
      <name val="MS Sans Serif"/>
    </font>
    <font>
      <b/>
      <i/>
      <u val="double"/>
      <sz val="12.000000"/>
      <name val="Arial"/>
    </font>
    <font>
      <b/>
      <u/>
      <sz val="10.000000"/>
      <name val="Arial"/>
    </font>
    <font>
      <b/>
      <u/>
      <sz val="14.000000"/>
      <name val="Arial"/>
    </font>
    <font>
      <b/>
      <sz val="16.000000"/>
      <name val="Arial"/>
    </font>
    <font>
      <b/>
      <sz val="20.000000"/>
      <name val="Times New Roman"/>
    </font>
    <font>
      <b/>
      <sz val="18.000000"/>
      <name val="Times New Roman"/>
    </font>
    <font>
      <b/>
      <sz val="10.000000"/>
      <name val="Times New Roman"/>
    </font>
    <font>
      <sz val="10.000000"/>
      <color indexed="64"/>
      <name val="Times New Roman"/>
    </font>
    <font>
      <sz val="11.000000"/>
      <color theme="1"/>
      <name val="Times New Roman"/>
    </font>
    <font>
      <b/>
      <sz val="16.000000"/>
      <color theme="1"/>
      <name val="Times New Roman"/>
    </font>
    <font>
      <b/>
      <sz val="10.000000"/>
      <color theme="1"/>
      <name val="Times New Roman"/>
    </font>
    <font>
      <b/>
      <sz val="14.000000"/>
      <color theme="1"/>
      <name val="Times New Roman"/>
    </font>
    <font>
      <b/>
      <sz val="12.000000"/>
      <color theme="1"/>
      <name val="Times New Roman"/>
    </font>
    <font>
      <b/>
      <sz val="11.000000"/>
      <color theme="1"/>
      <name val="Times New Roman"/>
    </font>
    <font>
      <b/>
      <sz val="10.000000"/>
      <color indexed="64"/>
      <name val="Times New Roman"/>
    </font>
    <font>
      <sz val="10.000000"/>
      <name val="Times New Roman"/>
    </font>
    <font>
      <sz val="7.000000"/>
      <name val="Times New Roman"/>
    </font>
    <font>
      <b/>
      <i/>
      <sz val="12.000000"/>
      <color theme="1"/>
      <name val="Times New Roman"/>
    </font>
    <font>
      <sz val="10.000000"/>
      <color theme="1"/>
      <name val="Times New Roman"/>
    </font>
    <font>
      <u/>
      <sz val="10.000000"/>
      <name val="Times New Roman"/>
    </font>
    <font>
      <sz val="8.000000"/>
      <name val="Times New Roman"/>
    </font>
    <font>
      <sz val="9.000000"/>
      <name val="Times New Roman"/>
    </font>
    <font>
      <sz val="10.000000"/>
      <color indexed="2"/>
      <name val="Times New Roman"/>
    </font>
    <font>
      <sz val="9.000000"/>
      <color theme="1"/>
      <name val="Times New Roman"/>
    </font>
    <font>
      <b/>
      <sz val="10.000000"/>
      <color indexed="64"/>
      <name val="Arial"/>
    </font>
    <font>
      <sz val="10.000000"/>
      <color indexed="64"/>
      <name val="Arial"/>
    </font>
    <font>
      <sz val="10.000000"/>
      <color theme="1"/>
      <name val="Arial"/>
    </font>
    <font>
      <sz val="9.000000"/>
      <name val="Arial"/>
    </font>
    <font>
      <sz val="10.000000"/>
      <name val="Arial Narrow"/>
    </font>
    <font>
      <sz val="11.000000"/>
      <color theme="1"/>
      <name val="Arial"/>
    </font>
    <font>
      <b/>
      <sz val="10.500000"/>
      <name val="Times New Roman"/>
    </font>
    <font>
      <b/>
      <u/>
      <sz val="12.000000"/>
      <color theme="1"/>
      <name val="Times New Roman"/>
    </font>
    <font>
      <b/>
      <u/>
      <sz val="12.000000"/>
      <name val="Times New Roman"/>
    </font>
    <font>
      <b/>
      <u/>
      <sz val="11.000000"/>
      <color theme="1"/>
      <name val="Times New Roman"/>
    </font>
    <font>
      <sz val="11.000000"/>
      <name val="Times New Roman"/>
    </font>
    <font>
      <b/>
      <sz val="11.000000"/>
      <name val="Times New Roman"/>
    </font>
    <font>
      <i/>
      <sz val="11.000000"/>
      <color theme="1"/>
      <name val="Times New Roman"/>
    </font>
    <font>
      <b/>
      <sz val="12.000000"/>
      <name val="Times New Roman"/>
    </font>
    <font>
      <b/>
      <i/>
      <u/>
      <sz val="12.000000"/>
      <color theme="1"/>
      <name val="Times New Roman"/>
    </font>
    <font>
      <b/>
      <sz val="11.000000"/>
      <color indexed="64"/>
      <name val="Times New Roman"/>
    </font>
    <font>
      <b/>
      <sz val="14.000000"/>
      <name val="Times New Roman"/>
    </font>
    <font>
      <b/>
      <i/>
      <sz val="11.000000"/>
      <color theme="1"/>
      <name val="Times New Roman"/>
    </font>
    <font>
      <b/>
      <sz val="9.000000"/>
      <name val="Times New Roman"/>
    </font>
    <font>
      <b/>
      <u/>
      <sz val="11.000000"/>
      <name val="Times New Roman"/>
    </font>
    <font>
      <b/>
      <i/>
      <u/>
      <sz val="11.000000"/>
      <name val="Times New Roman"/>
    </font>
  </fonts>
  <fills count="17">
    <fill>
      <patternFill patternType="none"/>
    </fill>
    <fill>
      <patternFill patternType="gray125"/>
    </fill>
    <fill>
      <patternFill patternType="solid">
        <fgColor indexed="22"/>
      </patternFill>
    </fill>
    <fill>
      <patternFill patternType="solid">
        <fgColor theme="8" tint="0.79998168889431442"/>
      </patternFill>
    </fill>
    <fill>
      <patternFill patternType="solid">
        <fgColor theme="8" tint="0.39997558519241921"/>
      </patternFill>
    </fill>
    <fill>
      <patternFill patternType="solid">
        <fgColor theme="4" tint="0.79998168889431442"/>
      </patternFill>
    </fill>
    <fill>
      <patternFill patternType="solid">
        <fgColor theme="0" tint="-0.049989318521683403"/>
      </patternFill>
    </fill>
    <fill>
      <patternFill patternType="solid">
        <fgColor indexed="5"/>
      </patternFill>
    </fill>
    <fill>
      <patternFill patternType="solid">
        <fgColor rgb="FFDDEBF6"/>
      </patternFill>
    </fill>
    <fill>
      <patternFill patternType="solid">
        <fgColor rgb="FFBFE6F4"/>
      </patternFill>
    </fill>
    <fill>
      <patternFill patternType="solid">
        <fgColor theme="0"/>
      </patternFill>
    </fill>
    <fill>
      <patternFill patternType="solid">
        <fgColor indexed="65"/>
      </patternFill>
    </fill>
    <fill>
      <patternFill patternType="solid">
        <fgColor theme="9" tint="0.39997558519241921"/>
      </patternFill>
    </fill>
    <fill>
      <patternFill patternType="solid">
        <fgColor theme="0" tint="-0.14999847407452621"/>
      </patternFill>
    </fill>
    <fill>
      <patternFill patternType="solid">
        <fgColor rgb="FFDDEBF7"/>
      </patternFill>
    </fill>
    <fill>
      <patternFill patternType="solid">
        <fgColor rgb="FF9BC2E6"/>
      </patternFill>
    </fill>
    <fill>
      <patternFill patternType="solid">
        <fgColor rgb="FFD9D9D9"/>
      </patternFill>
    </fill>
  </fills>
  <borders count="82">
    <border>
      <left style="none"/>
      <right style="none"/>
      <top style="none"/>
      <bottom style="none"/>
      <diagonal style="none"/>
    </border>
    <border>
      <left style="medium">
        <color auto="1"/>
      </left>
      <right style="medium">
        <color auto="1"/>
      </right>
      <top style="none"/>
      <bottom style="none"/>
      <diagonal style="none"/>
    </border>
    <border>
      <left style="thin">
        <color auto="1"/>
      </left>
      <right style="none"/>
      <top style="none"/>
      <bottom style="none"/>
      <diagonal style="none"/>
    </border>
    <border>
      <left style="double">
        <color auto="1"/>
      </left>
      <right style="none"/>
      <top style="none"/>
      <bottom style="none"/>
      <diagonal style="none"/>
    </border>
    <border>
      <left style="medium">
        <color theme="5"/>
      </left>
      <right style="none"/>
      <top style="medium">
        <color theme="5"/>
      </top>
      <bottom style="none"/>
      <diagonal style="none"/>
    </border>
    <border>
      <left style="none"/>
      <right style="none"/>
      <top style="medium">
        <color theme="5"/>
      </top>
      <bottom style="none"/>
      <diagonal style="none"/>
    </border>
    <border>
      <left style="none"/>
      <right style="medium">
        <color theme="5"/>
      </right>
      <top style="medium">
        <color theme="5"/>
      </top>
      <bottom style="none"/>
      <diagonal style="none"/>
    </border>
    <border>
      <left style="medium">
        <color theme="5"/>
      </left>
      <right style="none"/>
      <top style="none"/>
      <bottom style="none"/>
      <diagonal style="none"/>
    </border>
    <border>
      <left style="none"/>
      <right style="medium">
        <color theme="5"/>
      </right>
      <top style="none"/>
      <bottom style="none"/>
      <diagonal style="none"/>
    </border>
    <border>
      <left style="medium">
        <color theme="5"/>
      </left>
      <right style="none"/>
      <top style="thin">
        <color indexed="64"/>
      </top>
      <bottom style="thin">
        <color indexed="64"/>
      </bottom>
      <diagonal style="none"/>
    </border>
    <border>
      <left style="none"/>
      <right style="none"/>
      <top style="thin">
        <color indexed="64"/>
      </top>
      <bottom style="thin">
        <color indexed="64"/>
      </bottom>
      <diagonal style="none"/>
    </border>
    <border>
      <left style="none"/>
      <right style="medium">
        <color theme="5"/>
      </right>
      <top style="thin">
        <color indexed="64"/>
      </top>
      <bottom style="thin">
        <color indexed="64"/>
      </bottom>
      <diagonal style="none"/>
    </border>
    <border>
      <left style="thin">
        <color auto="1"/>
      </left>
      <right style="none"/>
      <top style="thin">
        <color indexed="64"/>
      </top>
      <bottom style="none"/>
      <diagonal style="none"/>
    </border>
    <border>
      <left style="none"/>
      <right style="none"/>
      <top style="thin">
        <color indexed="64"/>
      </top>
      <bottom style="none"/>
      <diagonal style="none"/>
    </border>
    <border>
      <left style="none"/>
      <right style="medium">
        <color theme="5"/>
      </right>
      <top style="thin">
        <color indexed="64"/>
      </top>
      <bottom style="none"/>
      <diagonal style="none"/>
    </border>
    <border>
      <left style="thin">
        <color auto="1"/>
      </left>
      <right style="none"/>
      <top style="none"/>
      <bottom style="thin">
        <color indexed="64"/>
      </bottom>
      <diagonal style="none"/>
    </border>
    <border>
      <left style="none"/>
      <right style="none"/>
      <top style="none"/>
      <bottom style="thin">
        <color indexed="64"/>
      </bottom>
      <diagonal style="none"/>
    </border>
    <border>
      <left style="none"/>
      <right style="medium">
        <color theme="5"/>
      </right>
      <top style="none"/>
      <bottom style="thin">
        <color indexed="64"/>
      </bottom>
      <diagonal style="none"/>
    </border>
    <border>
      <left style="medium">
        <color theme="5"/>
      </left>
      <right style="none"/>
      <top style="none"/>
      <bottom style="medium">
        <color theme="5"/>
      </bottom>
      <diagonal style="none"/>
    </border>
    <border>
      <left style="none"/>
      <right style="none"/>
      <top style="none"/>
      <bottom style="medium">
        <color theme="5"/>
      </bottom>
      <diagonal style="none"/>
    </border>
    <border>
      <left style="none"/>
      <right style="medium">
        <color theme="5"/>
      </right>
      <top style="none"/>
      <bottom style="medium">
        <color theme="5"/>
      </bottom>
      <diagonal style="none"/>
    </border>
    <border>
      <left style="thin">
        <color auto="1"/>
      </left>
      <right style="thin">
        <color auto="1"/>
      </right>
      <top style="thin">
        <color auto="1"/>
      </top>
      <bottom style="none"/>
      <diagonal style="none"/>
    </border>
    <border>
      <left style="thin">
        <color auto="1"/>
      </left>
      <right style="none"/>
      <top style="thin">
        <color auto="1"/>
      </top>
      <bottom style="none"/>
      <diagonal style="none"/>
    </border>
    <border>
      <left style="none"/>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indexed="64"/>
      </left>
      <right style="none"/>
      <top style="none"/>
      <bottom style="none"/>
      <diagonal style="none"/>
    </border>
    <border>
      <left style="thin">
        <color indexed="64"/>
      </left>
      <right style="none"/>
      <top style="thin">
        <color indexed="64"/>
      </top>
      <bottom style="thin">
        <color indexed="64"/>
      </bottom>
      <diagonal style="none"/>
    </border>
    <border>
      <left style="none"/>
      <right style="none"/>
      <top style="none"/>
      <bottom style="thin">
        <color auto="1"/>
      </bottom>
      <diagonal style="none"/>
    </border>
    <border>
      <left style="thin">
        <color auto="1"/>
      </left>
      <right style="thin">
        <color auto="1"/>
      </right>
      <top style="none"/>
      <bottom style="none"/>
      <diagonal style="none"/>
    </border>
    <border>
      <left style="thin">
        <color auto="1"/>
      </left>
      <right style="none"/>
      <top style="thin">
        <color auto="1"/>
      </top>
      <bottom style="thin">
        <color indexed="64"/>
      </bottom>
      <diagonal style="none"/>
    </border>
    <border>
      <left style="none"/>
      <right style="none"/>
      <top style="thin">
        <color auto="1"/>
      </top>
      <bottom style="thin">
        <color indexed="64"/>
      </bottom>
      <diagonal style="none"/>
    </border>
    <border>
      <left style="none"/>
      <right style="thin">
        <color auto="1"/>
      </right>
      <top style="thin">
        <color auto="1"/>
      </top>
      <bottom style="thin">
        <color indexed="64"/>
      </bottom>
      <diagonal style="none"/>
    </border>
    <border>
      <left style="none"/>
      <right style="none"/>
      <top style="none"/>
      <bottom style="hair">
        <color auto="1"/>
      </bottom>
      <diagonal style="none"/>
    </border>
    <border>
      <left style="none"/>
      <right style="thin">
        <color indexed="64"/>
      </right>
      <top style="thin">
        <color indexed="64"/>
      </top>
      <bottom style="none"/>
      <diagonal style="none"/>
    </border>
    <border>
      <left style="none"/>
      <right style="hair">
        <color auto="1"/>
      </right>
      <top style="thin">
        <color auto="1"/>
      </top>
      <bottom style="thin">
        <color auto="1"/>
      </bottom>
      <diagonal style="none"/>
    </border>
    <border>
      <left style="hair">
        <color auto="1"/>
      </left>
      <right style="hair">
        <color auto="1"/>
      </right>
      <top style="thin">
        <color auto="1"/>
      </top>
      <bottom style="thin">
        <color auto="1"/>
      </bottom>
      <diagonal style="none"/>
    </border>
    <border>
      <left style="hair">
        <color auto="1"/>
      </left>
      <right style="thin">
        <color auto="1"/>
      </right>
      <top style="thin">
        <color auto="1"/>
      </top>
      <bottom style="thin">
        <color auto="1"/>
      </bottom>
      <diagonal style="none"/>
    </border>
    <border>
      <left style="none"/>
      <right style="hair">
        <color auto="1"/>
      </right>
      <top style="hair">
        <color auto="1"/>
      </top>
      <bottom style="hair">
        <color auto="1"/>
      </bottom>
      <diagonal style="none"/>
    </border>
    <border>
      <left style="hair">
        <color auto="1"/>
      </left>
      <right style="hair">
        <color auto="1"/>
      </right>
      <top style="hair">
        <color auto="1"/>
      </top>
      <bottom style="hair">
        <color auto="1"/>
      </bottom>
      <diagonal style="none"/>
    </border>
    <border>
      <left style="hair">
        <color auto="1"/>
      </left>
      <right style="thin">
        <color auto="1"/>
      </right>
      <top style="hair">
        <color auto="1"/>
      </top>
      <bottom style="hair">
        <color auto="1"/>
      </bottom>
      <diagonal style="none"/>
    </border>
    <border>
      <left style="hair">
        <color auto="1"/>
      </left>
      <right style="hair">
        <color auto="1"/>
      </right>
      <top style="hair">
        <color auto="1"/>
      </top>
      <bottom style="thin">
        <color auto="1"/>
      </bottom>
      <diagonal style="none"/>
    </border>
    <border>
      <left style="hair">
        <color auto="1"/>
      </left>
      <right style="thin">
        <color auto="1"/>
      </right>
      <top style="hair">
        <color auto="1"/>
      </top>
      <bottom style="none"/>
      <diagonal style="none"/>
    </border>
    <border>
      <left style="hair">
        <color auto="1"/>
      </left>
      <right style="hair">
        <color auto="1"/>
      </right>
      <top style="none"/>
      <bottom style="none"/>
      <diagonal style="none"/>
    </border>
    <border>
      <left style="hair">
        <color auto="1"/>
      </left>
      <right style="thin">
        <color auto="1"/>
      </right>
      <top style="thin">
        <color auto="1"/>
      </top>
      <bottom style="none"/>
      <diagonal style="none"/>
    </border>
    <border>
      <left style="hair">
        <color auto="1"/>
      </left>
      <right style="hair">
        <color auto="1"/>
      </right>
      <top style="none"/>
      <bottom style="hair">
        <color auto="1"/>
      </bottom>
      <diagonal style="none"/>
    </border>
    <border>
      <left style="hair">
        <color auto="1"/>
      </left>
      <right style="hair">
        <color auto="1"/>
      </right>
      <top style="thin">
        <color auto="1"/>
      </top>
      <bottom style="hair">
        <color auto="1"/>
      </bottom>
      <diagonal style="none"/>
    </border>
    <border>
      <left style="hair">
        <color auto="1"/>
      </left>
      <right style="thin">
        <color auto="1"/>
      </right>
      <top style="thin">
        <color auto="1"/>
      </top>
      <bottom style="hair">
        <color auto="1"/>
      </bottom>
      <diagonal style="none"/>
    </border>
    <border>
      <left style="hair">
        <color auto="1"/>
      </left>
      <right style="hair">
        <color auto="1"/>
      </right>
      <top style="hair">
        <color auto="1"/>
      </top>
      <bottom style="none"/>
      <diagonal style="none"/>
    </border>
    <border>
      <left style="hair">
        <color auto="1"/>
      </left>
      <right style="thin">
        <color auto="1"/>
      </right>
      <top style="none"/>
      <bottom style="hair">
        <color auto="1"/>
      </bottom>
      <diagonal style="none"/>
    </border>
    <border>
      <left style="hair">
        <color auto="1"/>
      </left>
      <right style="thin">
        <color auto="1"/>
      </right>
      <top style="hair">
        <color auto="1"/>
      </top>
      <bottom style="thin">
        <color auto="1"/>
      </bottom>
      <diagonal style="none"/>
    </border>
    <border>
      <left style="none"/>
      <right style="hair">
        <color auto="1"/>
      </right>
      <top style="none"/>
      <bottom style="none"/>
      <diagonal style="none"/>
    </border>
    <border>
      <left style="none"/>
      <right style="hair">
        <color auto="1"/>
      </right>
      <top style="hair">
        <color auto="1"/>
      </top>
      <bottom style="none"/>
      <diagonal style="none"/>
    </border>
    <border>
      <left style="hair">
        <color auto="1"/>
      </left>
      <right style="thin">
        <color auto="1"/>
      </right>
      <top style="none"/>
      <bottom style="none"/>
      <diagonal style="none"/>
    </border>
    <border>
      <left style="hair">
        <color auto="1"/>
      </left>
      <right style="hair">
        <color auto="1"/>
      </right>
      <top style="none"/>
      <bottom style="thin">
        <color auto="1"/>
      </bottom>
      <diagonal style="none"/>
    </border>
    <border>
      <left style="hair">
        <color auto="1"/>
      </left>
      <right style="thin">
        <color auto="1"/>
      </right>
      <top style="none"/>
      <bottom style="thin">
        <color auto="1"/>
      </bottom>
      <diagonal style="none"/>
    </border>
    <border>
      <left style="none"/>
      <right style="hair">
        <color auto="1"/>
      </right>
      <top style="none"/>
      <bottom style="thin">
        <color auto="1"/>
      </bottom>
      <diagonal style="none"/>
    </border>
    <border>
      <left style="none"/>
      <right style="thin">
        <color auto="1"/>
      </right>
      <top style="none"/>
      <bottom style="none"/>
      <diagonal style="none"/>
    </border>
    <border>
      <left style="none"/>
      <right style="thin">
        <color indexed="64"/>
      </right>
      <top style="thin">
        <color auto="1"/>
      </top>
      <bottom style="thin">
        <color auto="1"/>
      </bottom>
      <diagonal style="none"/>
    </border>
    <border>
      <left style="thin">
        <color auto="1"/>
      </left>
      <right style="hair">
        <color auto="1"/>
      </right>
      <top style="thin">
        <color auto="1"/>
      </top>
      <bottom style="thin">
        <color auto="1"/>
      </bottom>
      <diagonal style="none"/>
    </border>
    <border>
      <left style="none"/>
      <right style="hair">
        <color auto="1"/>
      </right>
      <top style="none"/>
      <bottom style="hair">
        <color auto="1"/>
      </bottom>
      <diagonal style="none"/>
    </border>
    <border>
      <left style="none"/>
      <right style="none"/>
      <top style="hair">
        <color auto="1"/>
      </top>
      <bottom style="none"/>
      <diagonal style="none"/>
    </border>
    <border>
      <left style="hair">
        <color auto="1"/>
      </left>
      <right style="none"/>
      <top style="hair">
        <color auto="1"/>
      </top>
      <bottom style="none"/>
      <diagonal style="none"/>
    </border>
    <border>
      <left style="hair">
        <color auto="1"/>
      </left>
      <right style="none"/>
      <top style="thin">
        <color auto="1"/>
      </top>
      <bottom style="thin">
        <color auto="1"/>
      </bottom>
      <diagonal style="none"/>
    </border>
    <border>
      <left style="hair">
        <color auto="1"/>
      </left>
      <right style="none"/>
      <top style="none"/>
      <bottom style="none"/>
      <diagonal style="none"/>
    </border>
    <border>
      <left style="none"/>
      <right style="hair">
        <color auto="1"/>
      </right>
      <top style="thin">
        <color auto="1"/>
      </top>
      <bottom style="none"/>
      <diagonal style="none"/>
    </border>
    <border>
      <left style="hair">
        <color auto="1"/>
      </left>
      <right style="none"/>
      <top style="thin">
        <color auto="1"/>
      </top>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thin">
        <color auto="1"/>
      </left>
      <right style="hair">
        <color auto="1"/>
      </right>
      <top style="hair">
        <color auto="1"/>
      </top>
      <bottom style="hair">
        <color auto="1"/>
      </bottom>
      <diagonal style="none"/>
    </border>
    <border>
      <left style="thin">
        <color auto="1"/>
      </left>
      <right style="hair">
        <color auto="1"/>
      </right>
      <top style="hair">
        <color auto="1"/>
      </top>
      <bottom style="none"/>
      <diagonal style="none"/>
    </border>
    <border>
      <left style="thin">
        <color auto="1"/>
      </left>
      <right style="hair">
        <color auto="1"/>
      </right>
      <top style="none"/>
      <bottom style="none"/>
      <diagonal style="none"/>
    </border>
    <border>
      <left style="hair">
        <color auto="1"/>
      </left>
      <right style="hair">
        <color auto="1"/>
      </right>
      <top style="thin">
        <color auto="1"/>
      </top>
      <bottom style="none"/>
      <diagonal style="none"/>
    </border>
    <border>
      <left style="hair">
        <color auto="1"/>
      </left>
      <right style="none"/>
      <top style="none"/>
      <bottom style="hair">
        <color auto="1"/>
      </bottom>
      <diagonal style="none"/>
    </border>
    <border>
      <left style="thin">
        <color auto="1"/>
      </left>
      <right style="thin">
        <color auto="1"/>
      </right>
      <top style="hair">
        <color auto="1"/>
      </top>
      <bottom style="none"/>
      <diagonal style="none"/>
    </border>
    <border>
      <left style="thin">
        <color auto="1"/>
      </left>
      <right style="thin">
        <color auto="1"/>
      </right>
      <top style="hair">
        <color auto="1"/>
      </top>
      <bottom style="hair">
        <color auto="1"/>
      </bottom>
      <diagonal style="none"/>
    </border>
    <border>
      <left style="none"/>
      <right style="none"/>
      <top style="hair">
        <color auto="1"/>
      </top>
      <bottom style="hair">
        <color auto="1"/>
      </bottom>
      <diagonal style="none"/>
    </border>
    <border>
      <left style="thin">
        <color auto="1"/>
      </left>
      <right style="thin">
        <color auto="1"/>
      </right>
      <top style="none"/>
      <bottom style="thin">
        <color auto="1"/>
      </bottom>
      <diagonal style="none"/>
    </border>
    <border>
      <left style="thin">
        <color auto="1"/>
      </left>
      <right style="thin">
        <color auto="1"/>
      </right>
      <top style="none"/>
      <bottom style="hair">
        <color auto="1"/>
      </bottom>
      <diagonal style="none"/>
    </border>
  </borders>
  <cellStyleXfs count="46">
    <xf fontId="0" fillId="0" borderId="0" numFmtId="0" applyNumberFormat="1" applyFont="1" applyFill="1" applyBorder="1"/>
    <xf fontId="1" fillId="0" borderId="0" numFmtId="3" applyNumberFormat="1" applyFont="1" applyFill="1" applyBorder="1">
      <alignment horizontal="center" vertical="center" wrapText="1"/>
    </xf>
    <xf fontId="2" fillId="2" borderId="1" numFmtId="3" applyNumberFormat="1" applyFont="1" applyFill="1" applyBorder="1">
      <alignment horizontal="center" vertical="center" wrapText="1"/>
    </xf>
    <xf fontId="1" fillId="0" borderId="0" numFmtId="3" applyNumberFormat="1" applyFont="1" applyFill="1" applyBorder="1">
      <alignment horizontal="center" vertical="top" wrapText="1"/>
    </xf>
    <xf fontId="1" fillId="0" borderId="0" numFmtId="164" applyNumberFormat="1" applyFont="1" applyFill="1" applyBorder="1"/>
    <xf fontId="1" fillId="0" borderId="0" numFmtId="165" applyNumberFormat="1" applyFont="0" applyFill="0" applyBorder="0" applyProtection="0"/>
    <xf fontId="1" fillId="0" borderId="0" numFmtId="166" applyNumberFormat="1" applyFont="1" applyFill="1" applyBorder="1">
      <alignment horizontal="right" vertical="top"/>
    </xf>
    <xf fontId="0" fillId="0" borderId="0" numFmtId="167" applyNumberFormat="1" applyFont="0" applyFill="0" applyBorder="0" applyProtection="0"/>
    <xf fontId="1" fillId="0" borderId="0" numFmtId="168"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3" fillId="0" borderId="0" numFmtId="169"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4" fillId="0" borderId="0" numFmtId="171" applyNumberFormat="1" applyFont="0" applyFill="0" applyBorder="0" applyProtection="0"/>
    <xf fontId="1" fillId="0" borderId="0" numFmtId="170"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72" applyNumberFormat="1" applyFont="0" applyFill="0" applyBorder="0" applyProtection="0"/>
    <xf fontId="0" fillId="0" borderId="0" numFmtId="173" applyNumberFormat="1" applyFont="0" applyFill="0" applyBorder="0" applyProtection="0"/>
    <xf fontId="1" fillId="0" borderId="0" numFmtId="0" applyNumberFormat="1" applyFont="1" applyFill="1" applyBorder="1">
      <alignment horizontal="centerContinuous" shrinkToFit="1"/>
    </xf>
    <xf fontId="5" fillId="0" borderId="0" numFmtId="0" applyNumberFormat="1" applyFont="1" applyFill="1" applyBorder="1"/>
    <xf fontId="1" fillId="0" borderId="0" numFmtId="0" applyNumberFormat="1" applyFont="1" applyFill="1" applyBorder="1"/>
    <xf fontId="0" fillId="0" borderId="0" numFmtId="0" applyNumberFormat="1" applyFont="1" applyFill="1" applyBorder="1"/>
    <xf fontId="5" fillId="0" borderId="0" numFmtId="0" applyNumberFormat="1" applyFont="1" applyFill="1" applyBorder="1"/>
    <xf fontId="0" fillId="0" borderId="0" numFmtId="0" applyNumberFormat="1" applyFont="1" applyFill="1" applyBorder="1"/>
    <xf fontId="1" fillId="0" borderId="0" numFmtId="0" applyNumberFormat="1" applyFont="1" applyFill="1" applyBorder="1"/>
    <xf fontId="1" fillId="0" borderId="0" numFmtId="174" applyNumberFormat="1" applyFont="1" applyFill="1" applyBorder="1"/>
    <xf fontId="1" fillId="0" borderId="2" numFmtId="0" applyNumberFormat="1" applyFont="1" applyFill="1" applyBorder="1">
      <alignment horizontal="left" indent="1" vertical="top" wrapText="1"/>
    </xf>
    <xf fontId="1" fillId="0" borderId="3" numFmtId="0" applyNumberFormat="1" applyFont="1" applyFill="1" applyBorder="1">
      <alignment horizontal="left" indent="1" vertical="center" wrapText="1"/>
    </xf>
    <xf fontId="1" fillId="0" borderId="2" numFmtId="0" applyNumberFormat="1" applyFont="1" applyFill="1" applyBorder="1">
      <alignment horizontal="left" indent="5" vertical="top" wrapText="1"/>
    </xf>
    <xf fontId="6" fillId="0" borderId="0" numFmtId="0" applyNumberFormat="1" applyFont="1" applyFill="1" applyBorder="1"/>
    <xf fontId="7" fillId="0" borderId="2" numFmtId="0" applyNumberFormat="1" applyFont="1" applyFill="1" applyBorder="1">
      <alignment horizontal="left" indent="1" vertical="top" wrapText="1"/>
    </xf>
    <xf fontId="8" fillId="0" borderId="0" numFmtId="0" applyNumberFormat="1" applyFont="1" applyFill="1" applyBorder="1"/>
    <xf fontId="7" fillId="0" borderId="2" numFmtId="0" applyNumberFormat="1" applyFont="1" applyFill="1" applyBorder="1">
      <alignment horizontal="left" indent="1" vertical="center"/>
    </xf>
    <xf fontId="9" fillId="0" borderId="0" numFmtId="0" applyNumberFormat="1" applyFont="1" applyFill="1" applyBorder="1"/>
  </cellStyleXfs>
  <cellXfs count="536">
    <xf fontId="0" fillId="0" borderId="0" numFmtId="0" xfId="0"/>
    <xf fontId="0" fillId="0" borderId="0" numFmtId="0" xfId="0" applyAlignment="1">
      <alignment horizontal="left" vertical="top"/>
    </xf>
    <xf fontId="10" fillId="0" borderId="4" numFmtId="0" xfId="0" applyFont="1" applyBorder="1" applyAlignment="1">
      <alignment horizontal="center" vertical="top" wrapText="1"/>
    </xf>
    <xf fontId="10" fillId="0" borderId="5" numFmtId="0" xfId="0" applyFont="1" applyBorder="1" applyAlignment="1">
      <alignment horizontal="center" vertical="top" wrapText="1"/>
    </xf>
    <xf fontId="10" fillId="0" borderId="6" numFmtId="0" xfId="0" applyFont="1" applyBorder="1" applyAlignment="1">
      <alignment horizontal="center" vertical="top" wrapText="1"/>
    </xf>
    <xf fontId="11" fillId="0" borderId="7" numFmtId="0" xfId="0" applyFont="1" applyBorder="1" applyAlignment="1">
      <alignment horizontal="center" vertical="top" wrapText="1"/>
    </xf>
    <xf fontId="11" fillId="0" borderId="0" numFmtId="0" xfId="0" applyFont="1" applyAlignment="1">
      <alignment horizontal="center" vertical="top" wrapText="1"/>
    </xf>
    <xf fontId="11" fillId="0" borderId="8" numFmtId="0" xfId="0" applyFont="1" applyBorder="1" applyAlignment="1">
      <alignment horizontal="center" vertical="top" wrapText="1"/>
    </xf>
    <xf fontId="11" fillId="0" borderId="7" numFmtId="0" xfId="0" applyFont="1" applyBorder="1" applyAlignment="1">
      <alignment horizontal="center" vertical="center" wrapText="1"/>
    </xf>
    <xf fontId="11" fillId="0" borderId="0" numFmtId="0" xfId="0" applyFont="1" applyAlignment="1">
      <alignment horizontal="center" vertical="center" wrapText="1"/>
    </xf>
    <xf fontId="11" fillId="0" borderId="8" numFmtId="0" xfId="0" applyFont="1" applyBorder="1" applyAlignment="1">
      <alignment horizontal="center" vertical="center" wrapText="1"/>
    </xf>
    <xf fontId="12" fillId="0" borderId="9" numFmtId="0" xfId="0" applyFont="1" applyBorder="1" applyAlignment="1">
      <alignment horizontal="left" vertical="top" wrapText="1"/>
    </xf>
    <xf fontId="12" fillId="0" borderId="10" numFmtId="0" xfId="0" applyFont="1" applyBorder="1" applyAlignment="1">
      <alignment horizontal="left" vertical="top" wrapText="1"/>
    </xf>
    <xf fontId="13" fillId="0" borderId="10" numFmtId="0" xfId="0" applyFont="1" applyBorder="1" applyAlignment="1">
      <alignment horizontal="center" vertical="top" wrapText="1"/>
    </xf>
    <xf fontId="13" fillId="0" borderId="11" numFmtId="0" xfId="0" applyFont="1" applyBorder="1" applyAlignment="1">
      <alignment horizontal="center" vertical="top" wrapText="1"/>
    </xf>
    <xf fontId="13" fillId="0" borderId="12" numFmtId="0" xfId="0" applyFont="1" applyBorder="1" applyAlignment="1">
      <alignment vertical="center" wrapText="1"/>
    </xf>
    <xf fontId="13" fillId="0" borderId="13" numFmtId="0" xfId="0" applyFont="1" applyBorder="1" applyAlignment="1">
      <alignment horizontal="center" vertical="center" wrapText="1"/>
    </xf>
    <xf fontId="13" fillId="0" borderId="14" numFmtId="0" xfId="0" applyFont="1" applyBorder="1" applyAlignment="1">
      <alignment horizontal="center" vertical="center" wrapText="1"/>
    </xf>
    <xf fontId="13" fillId="0" borderId="15" numFmtId="0" xfId="0" applyFont="1" applyBorder="1" applyAlignment="1">
      <alignment vertical="center" wrapText="1"/>
    </xf>
    <xf fontId="13" fillId="0" borderId="16" numFmtId="0" xfId="0" applyFont="1" applyBorder="1" applyAlignment="1">
      <alignment horizontal="center" vertical="center" wrapText="1"/>
    </xf>
    <xf fontId="13" fillId="0" borderId="17" numFmtId="0" xfId="0" applyFont="1" applyBorder="1" applyAlignment="1">
      <alignment horizontal="center" vertical="center" wrapText="1"/>
    </xf>
    <xf fontId="12" fillId="0" borderId="10" numFmtId="0" xfId="0" applyFont="1" applyBorder="1" applyAlignment="1">
      <alignment horizontal="center" vertical="top" wrapText="1"/>
    </xf>
    <xf fontId="12" fillId="0" borderId="11" numFmtId="0" xfId="0" applyFont="1" applyBorder="1" applyAlignment="1">
      <alignment horizontal="center" vertical="top" wrapText="1"/>
    </xf>
    <xf fontId="0" fillId="0" borderId="18" numFmtId="0" xfId="0" applyBorder="1" applyAlignment="1">
      <alignment wrapText="1"/>
    </xf>
    <xf fontId="0" fillId="0" borderId="19" numFmtId="0" xfId="0" applyBorder="1" applyAlignment="1">
      <alignment wrapText="1"/>
    </xf>
    <xf fontId="0" fillId="0" borderId="20" numFmtId="0" xfId="0" applyBorder="1" applyAlignment="1">
      <alignment wrapText="1"/>
    </xf>
    <xf fontId="14" fillId="0" borderId="0" numFmtId="0" xfId="0" applyFont="1"/>
    <xf fontId="15" fillId="3" borderId="0" numFmtId="0" xfId="0" applyFont="1" applyFill="1" applyAlignment="1">
      <alignment horizontal="center" vertical="center"/>
    </xf>
    <xf fontId="16" fillId="3" borderId="0" numFmtId="0" xfId="0" applyFont="1" applyFill="1" applyAlignment="1">
      <alignment horizontal="center" vertical="justify"/>
    </xf>
    <xf fontId="0" fillId="0" borderId="0" numFmtId="175" xfId="0" applyNumberFormat="1"/>
    <xf fontId="17" fillId="3" borderId="0" numFmtId="0" xfId="0" applyFont="1" applyFill="1" applyAlignment="1">
      <alignment horizontal="center" vertical="justify"/>
    </xf>
    <xf fontId="18" fillId="4" borderId="21" numFmtId="0" xfId="0" applyFont="1" applyFill="1" applyBorder="1" applyAlignment="1">
      <alignment horizontal="center" vertical="center"/>
    </xf>
    <xf fontId="18" fillId="4" borderId="22" numFmtId="0" xfId="0" applyFont="1" applyFill="1" applyBorder="1" applyAlignment="1">
      <alignment horizontal="left" wrapText="1"/>
    </xf>
    <xf fontId="18" fillId="4" borderId="23" numFmtId="0" xfId="0" applyFont="1" applyFill="1" applyBorder="1" applyAlignment="1">
      <alignment horizontal="left" wrapText="1"/>
    </xf>
    <xf fontId="18" fillId="4" borderId="24" numFmtId="0" xfId="0" applyFont="1" applyFill="1" applyBorder="1" applyAlignment="1">
      <alignment horizontal="left" wrapText="1"/>
    </xf>
    <xf fontId="18" fillId="4" borderId="22" numFmtId="0" xfId="0" applyFont="1" applyFill="1" applyBorder="1" applyAlignment="1">
      <alignment horizontal="right"/>
    </xf>
    <xf fontId="18" fillId="4" borderId="24" numFmtId="0" xfId="0" applyFont="1" applyFill="1" applyBorder="1" applyAlignment="1">
      <alignment horizontal="right"/>
    </xf>
    <xf fontId="19" fillId="5" borderId="25" numFmtId="0" xfId="0" applyFont="1" applyFill="1" applyBorder="1" applyAlignment="1">
      <alignment horizontal="center" vertical="center"/>
    </xf>
    <xf fontId="14" fillId="0" borderId="26" numFmtId="0" xfId="0" applyFont="1" applyBorder="1" applyAlignment="1">
      <alignment horizontal="left" vertical="top"/>
    </xf>
    <xf fontId="14" fillId="0" borderId="27" numFmtId="0" xfId="0" applyFont="1" applyBorder="1" applyAlignment="1">
      <alignment horizontal="left" vertical="top"/>
    </xf>
    <xf fontId="14" fillId="0" borderId="28" numFmtId="0" xfId="0" applyFont="1" applyBorder="1" applyAlignment="1">
      <alignment horizontal="left" vertical="top"/>
    </xf>
    <xf fontId="14" fillId="0" borderId="26" numFmtId="175" xfId="0" applyNumberFormat="1" applyFont="1" applyBorder="1" applyAlignment="1">
      <alignment horizontal="center"/>
    </xf>
    <xf fontId="14" fillId="0" borderId="28" numFmtId="175" xfId="0" applyNumberFormat="1" applyFont="1" applyBorder="1" applyAlignment="1">
      <alignment horizontal="center"/>
    </xf>
    <xf fontId="14" fillId="0" borderId="25" numFmtId="0" xfId="0" applyFont="1" applyBorder="1" applyAlignment="1">
      <alignment horizontal="left" vertical="top"/>
    </xf>
    <xf fontId="19" fillId="6" borderId="26" numFmtId="0" xfId="0" applyFont="1" applyFill="1" applyBorder="1" applyAlignment="1">
      <alignment horizontal="center" vertical="top"/>
    </xf>
    <xf fontId="19" fillId="6" borderId="27" numFmtId="0" xfId="0" applyFont="1" applyFill="1" applyBorder="1" applyAlignment="1">
      <alignment horizontal="center" vertical="top"/>
    </xf>
    <xf fontId="19" fillId="6" borderId="28" numFmtId="0" xfId="0" applyFont="1" applyFill="1" applyBorder="1" applyAlignment="1">
      <alignment horizontal="center" vertical="top"/>
    </xf>
    <xf fontId="14" fillId="6" borderId="26" numFmtId="175" xfId="0" applyNumberFormat="1" applyFont="1" applyFill="1" applyBorder="1" applyAlignment="1">
      <alignment horizontal="center"/>
    </xf>
    <xf fontId="14" fillId="6" borderId="28" numFmtId="175" xfId="0" applyNumberFormat="1" applyFont="1" applyFill="1" applyBorder="1" applyAlignment="1">
      <alignment horizontal="center"/>
    </xf>
    <xf fontId="19" fillId="7" borderId="26" numFmtId="0" xfId="0" applyFont="1" applyFill="1" applyBorder="1" applyAlignment="1">
      <alignment horizontal="center" vertical="top"/>
    </xf>
    <xf fontId="19" fillId="7" borderId="27" numFmtId="0" xfId="0" applyFont="1" applyFill="1" applyBorder="1" applyAlignment="1">
      <alignment horizontal="center" vertical="top"/>
    </xf>
    <xf fontId="19" fillId="7" borderId="28" numFmtId="0" xfId="0" applyFont="1" applyFill="1" applyBorder="1" applyAlignment="1">
      <alignment horizontal="center" vertical="top"/>
    </xf>
    <xf fontId="14" fillId="7" borderId="26" numFmtId="175" xfId="0" applyNumberFormat="1" applyFont="1" applyFill="1" applyBorder="1" applyAlignment="1">
      <alignment horizontal="center"/>
    </xf>
    <xf fontId="14" fillId="7" borderId="28" numFmtId="175" xfId="0" applyNumberFormat="1" applyFont="1" applyFill="1" applyBorder="1" applyAlignment="1">
      <alignment horizontal="center"/>
    </xf>
    <xf fontId="19" fillId="0" borderId="0" numFmtId="0" xfId="0" applyFont="1" applyAlignment="1">
      <alignment horizontal="center" vertical="center"/>
    </xf>
    <xf fontId="14" fillId="0" borderId="0" numFmtId="0" xfId="0" applyFont="1" applyAlignment="1">
      <alignment horizontal="center"/>
    </xf>
    <xf fontId="0" fillId="0" borderId="29" numFmtId="0" xfId="0" applyBorder="1" applyAlignment="1">
      <alignment vertical="top" wrapText="1"/>
    </xf>
    <xf fontId="12" fillId="8" borderId="26" numFmtId="0" xfId="0" applyFont="1" applyFill="1" applyBorder="1" applyAlignment="1">
      <alignment horizontal="center" vertical="center" wrapText="1"/>
    </xf>
    <xf fontId="12" fillId="8" borderId="27" numFmtId="0" xfId="0" applyFont="1" applyFill="1" applyBorder="1" applyAlignment="1">
      <alignment horizontal="center" vertical="center" wrapText="1"/>
    </xf>
    <xf fontId="12" fillId="8" borderId="28" numFmtId="0" xfId="0" applyFont="1" applyFill="1" applyBorder="1" applyAlignment="1">
      <alignment horizontal="center" vertical="center" wrapText="1"/>
    </xf>
    <xf fontId="12" fillId="8" borderId="0" numFmtId="0" xfId="0" applyFont="1" applyFill="1" applyAlignment="1">
      <alignment vertical="center" wrapText="1"/>
    </xf>
    <xf fontId="17" fillId="3" borderId="26" numFmtId="0" xfId="0" applyFont="1" applyFill="1" applyBorder="1" applyAlignment="1">
      <alignment horizontal="center" vertical="justify"/>
    </xf>
    <xf fontId="17" fillId="3" borderId="27" numFmtId="0" xfId="0" applyFont="1" applyFill="1" applyBorder="1" applyAlignment="1">
      <alignment horizontal="center" vertical="justify"/>
    </xf>
    <xf fontId="17" fillId="3" borderId="28" numFmtId="0" xfId="0" applyFont="1" applyFill="1" applyBorder="1" applyAlignment="1">
      <alignment horizontal="center" vertical="justify"/>
    </xf>
    <xf fontId="18" fillId="4" borderId="26" numFmtId="0" xfId="0" applyFont="1" applyFill="1" applyBorder="1" applyAlignment="1">
      <alignment horizontal="left" wrapText="1"/>
    </xf>
    <xf fontId="18" fillId="4" borderId="27" numFmtId="0" xfId="0" applyFont="1" applyFill="1" applyBorder="1" applyAlignment="1">
      <alignment horizontal="left" wrapText="1"/>
    </xf>
    <xf fontId="18" fillId="4" borderId="28" numFmtId="0" xfId="0" applyFont="1" applyFill="1" applyBorder="1" applyAlignment="1">
      <alignment horizontal="left" wrapText="1"/>
    </xf>
    <xf fontId="18" fillId="4" borderId="26" numFmtId="0" xfId="0" applyFont="1" applyFill="1" applyBorder="1" applyAlignment="1">
      <alignment horizontal="center"/>
    </xf>
    <xf fontId="18" fillId="4" borderId="28" numFmtId="0" xfId="0" applyFont="1" applyFill="1" applyBorder="1" applyAlignment="1">
      <alignment horizontal="center"/>
    </xf>
    <xf fontId="20" fillId="9" borderId="30" numFmtId="1" xfId="0" applyNumberFormat="1" applyFont="1" applyFill="1" applyBorder="1" applyAlignment="1">
      <alignment horizontal="center" shrinkToFit="1" vertical="top"/>
    </xf>
    <xf fontId="14" fillId="6" borderId="26" numFmtId="172" xfId="28" applyNumberFormat="1" applyFont="1" applyFill="1" applyBorder="1" applyAlignment="1">
      <alignment horizontal="right"/>
    </xf>
    <xf fontId="14" fillId="6" borderId="28" numFmtId="172" xfId="28" applyNumberFormat="1" applyFont="1" applyFill="1" applyBorder="1" applyAlignment="1">
      <alignment horizontal="right"/>
    </xf>
    <xf fontId="14" fillId="6" borderId="26" numFmtId="0" xfId="0" applyFont="1" applyFill="1" applyBorder="1" applyAlignment="1">
      <alignment horizontal="right"/>
    </xf>
    <xf fontId="14" fillId="6" borderId="28" numFmtId="0" xfId="0" applyFont="1" applyFill="1" applyBorder="1" applyAlignment="1">
      <alignment horizontal="right"/>
    </xf>
    <xf fontId="14" fillId="7" borderId="26" numFmtId="0" xfId="0" applyFont="1" applyFill="1" applyBorder="1" applyAlignment="1">
      <alignment horizontal="right"/>
    </xf>
    <xf fontId="14" fillId="7" borderId="28" numFmtId="0" xfId="0" applyFont="1" applyFill="1" applyBorder="1" applyAlignment="1">
      <alignment horizontal="right"/>
    </xf>
    <xf fontId="19" fillId="0" borderId="23" numFmtId="0" xfId="0" applyFont="1" applyBorder="1" applyAlignment="1">
      <alignment horizontal="center" vertical="center"/>
    </xf>
    <xf fontId="17" fillId="3" borderId="31" numFmtId="0" xfId="0" applyFont="1" applyFill="1" applyBorder="1" applyAlignment="1">
      <alignment horizontal="center" vertical="justify"/>
    </xf>
    <xf fontId="18" fillId="4" borderId="25" numFmtId="0" xfId="0" applyFont="1" applyFill="1" applyBorder="1" applyAlignment="1">
      <alignment horizontal="center" vertical="center"/>
    </xf>
    <xf fontId="18" fillId="4" borderId="25" numFmtId="0" xfId="0" applyFont="1" applyFill="1" applyBorder="1" applyAlignment="1">
      <alignment vertical="center" wrapText="1"/>
    </xf>
    <xf fontId="18" fillId="0" borderId="23" numFmtId="0" xfId="0" applyFont="1" applyBorder="1" applyAlignment="1">
      <alignment vertical="center"/>
    </xf>
    <xf fontId="14" fillId="0" borderId="23" numFmtId="0" xfId="0" applyFont="1" applyBorder="1" applyAlignment="1">
      <alignment horizontal="center"/>
    </xf>
    <xf fontId="14" fillId="0" borderId="23" numFmtId="0" xfId="0" applyFont="1" applyBorder="1"/>
    <xf fontId="19" fillId="10" borderId="21" numFmtId="0" xfId="0" applyFont="1" applyFill="1" applyBorder="1" applyAlignment="1">
      <alignment horizontal="center" vertical="center"/>
    </xf>
    <xf fontId="18" fillId="10" borderId="26" numFmtId="0" xfId="0" applyFont="1" applyFill="1" applyBorder="1" applyAlignment="1">
      <alignment horizontal="left" vertical="top"/>
    </xf>
    <xf fontId="18" fillId="10" borderId="27" numFmtId="0" xfId="0" applyFont="1" applyFill="1" applyBorder="1" applyAlignment="1">
      <alignment horizontal="left" vertical="top"/>
    </xf>
    <xf fontId="18" fillId="10" borderId="28" numFmtId="0" xfId="0" applyFont="1" applyFill="1" applyBorder="1" applyAlignment="1">
      <alignment horizontal="left" vertical="top"/>
    </xf>
    <xf fontId="19" fillId="10" borderId="32" numFmtId="0" xfId="0" applyFont="1" applyFill="1" applyBorder="1" applyAlignment="1">
      <alignment horizontal="center" vertical="center"/>
    </xf>
    <xf fontId="21" fillId="0" borderId="33" numFmtId="0" xfId="0" applyFont="1" applyBorder="1" applyAlignment="1">
      <alignment horizontal="left" vertical="center" wrapText="1"/>
    </xf>
    <xf fontId="21" fillId="0" borderId="34" numFmtId="0" xfId="0" applyFont="1" applyBorder="1" applyAlignment="1">
      <alignment horizontal="left" vertical="center" wrapText="1"/>
    </xf>
    <xf fontId="21" fillId="0" borderId="35" numFmtId="0" xfId="0" applyFont="1" applyBorder="1" applyAlignment="1">
      <alignment horizontal="left" vertical="center" wrapText="1"/>
    </xf>
    <xf fontId="21" fillId="0" borderId="36" numFmtId="0" xfId="0" applyFont="1" applyBorder="1" applyAlignment="1">
      <alignment vertical="top"/>
    </xf>
    <xf fontId="21" fillId="0" borderId="0" numFmtId="0" xfId="0" applyFont="1" applyAlignment="1">
      <alignment vertical="top"/>
    </xf>
    <xf fontId="22" fillId="0" borderId="12" numFmtId="0" xfId="0" applyFont="1" applyBorder="1" applyAlignment="1">
      <alignment horizontal="left" vertical="top" wrapText="1"/>
    </xf>
    <xf fontId="22" fillId="0" borderId="13" numFmtId="0" xfId="0" applyFont="1" applyBorder="1" applyAlignment="1">
      <alignment horizontal="left" vertical="top" wrapText="1"/>
    </xf>
    <xf fontId="22" fillId="0" borderId="37" numFmtId="0" xfId="0" applyFont="1" applyBorder="1" applyAlignment="1">
      <alignment horizontal="left" vertical="top" wrapText="1"/>
    </xf>
    <xf fontId="23" fillId="0" borderId="38" numFmtId="0" xfId="0" applyFont="1" applyBorder="1" applyAlignment="1">
      <alignment horizontal="justify" vertical="top" wrapText="1"/>
    </xf>
    <xf fontId="14" fillId="0" borderId="39" numFmtId="0" xfId="0" applyFont="1" applyBorder="1" applyAlignment="1">
      <alignment horizontal="center" vertical="top"/>
    </xf>
    <xf fontId="14" fillId="0" borderId="39" numFmtId="0" xfId="0" applyFont="1" applyBorder="1" applyAlignment="1">
      <alignment vertical="top"/>
    </xf>
    <xf fontId="14" fillId="0" borderId="39" numFmtId="0" xfId="0" applyFont="1" applyBorder="1"/>
    <xf fontId="14" fillId="0" borderId="40" numFmtId="0" xfId="0" applyFont="1" applyBorder="1"/>
    <xf fontId="21" fillId="0" borderId="41" numFmtId="0" xfId="0" applyFont="1" applyBorder="1" applyAlignment="1">
      <alignment horizontal="justify" vertical="top" wrapText="1"/>
    </xf>
    <xf fontId="12" fillId="0" borderId="42" numFmtId="0" xfId="0" applyFont="1" applyBorder="1" applyAlignment="1">
      <alignment horizontal="center"/>
    </xf>
    <xf fontId="21" fillId="0" borderId="42" numFmtId="0" xfId="0" applyFont="1" applyBorder="1" applyAlignment="1" applyProtection="1">
      <alignment horizontal="center"/>
      <protection locked="0"/>
    </xf>
    <xf fontId="24" fillId="0" borderId="42" numFmtId="176" xfId="0" applyNumberFormat="1" applyFont="1" applyBorder="1" applyAlignment="1">
      <alignment horizontal="center" vertical="top"/>
    </xf>
    <xf fontId="21" fillId="0" borderId="43" numFmtId="176" xfId="0" applyNumberFormat="1" applyFont="1" applyBorder="1" applyAlignment="1">
      <alignment horizontal="center" vertical="top"/>
    </xf>
    <xf fontId="19" fillId="0" borderId="41" numFmtId="0" xfId="0" applyFont="1" applyBorder="1"/>
    <xf fontId="13" fillId="11" borderId="44" numFmtId="0" xfId="0" applyFont="1" applyFill="1" applyBorder="1" applyAlignment="1">
      <alignment horizontal="center" vertical="top"/>
    </xf>
    <xf fontId="21" fillId="0" borderId="44" numFmtId="0" xfId="0" applyFont="1" applyBorder="1" applyAlignment="1" applyProtection="1">
      <alignment horizontal="center"/>
      <protection locked="0"/>
    </xf>
    <xf fontId="24" fillId="0" borderId="44" numFmtId="176" xfId="0" applyNumberFormat="1" applyFont="1" applyBorder="1" applyAlignment="1">
      <alignment horizontal="center" vertical="top"/>
    </xf>
    <xf fontId="21" fillId="10" borderId="45" numFmtId="177" xfId="0" applyNumberFormat="1" applyFont="1" applyFill="1" applyBorder="1" applyAlignment="1">
      <alignment horizontal="center" vertical="top"/>
    </xf>
    <xf fontId="20" fillId="11" borderId="39" numFmtId="0" xfId="0" applyFont="1" applyFill="1" applyBorder="1" applyAlignment="1">
      <alignment horizontal="center"/>
    </xf>
    <xf fontId="21" fillId="11" borderId="46" numFmtId="0" xfId="0" applyFont="1" applyFill="1" applyBorder="1" applyAlignment="1">
      <alignment horizontal="center"/>
    </xf>
    <xf fontId="13" fillId="11" borderId="39" numFmtId="176" xfId="0" applyNumberFormat="1" applyFont="1" applyFill="1" applyBorder="1" applyAlignment="1">
      <alignment horizontal="center"/>
    </xf>
    <xf fontId="21" fillId="0" borderId="47" numFmtId="176" xfId="0" applyNumberFormat="1" applyFont="1" applyBorder="1" applyAlignment="1">
      <alignment horizontal="center" vertical="top"/>
    </xf>
    <xf fontId="25" fillId="10" borderId="41" numFmtId="0" xfId="0" applyFont="1" applyFill="1" applyBorder="1" applyAlignment="1">
      <alignment vertical="top" wrapText="1"/>
    </xf>
    <xf fontId="13" fillId="11" borderId="48" numFmtId="0" xfId="0" applyFont="1" applyFill="1" applyBorder="1" applyAlignment="1">
      <alignment horizontal="center" vertical="top"/>
    </xf>
    <xf fontId="21" fillId="0" borderId="49" numFmtId="0" xfId="0" applyFont="1" applyBorder="1" applyAlignment="1">
      <alignment horizontal="center"/>
    </xf>
    <xf fontId="13" fillId="11" borderId="48" numFmtId="176" xfId="0" applyNumberFormat="1" applyFont="1" applyFill="1" applyBorder="1" applyAlignment="1">
      <alignment horizontal="center"/>
    </xf>
    <xf fontId="26" fillId="0" borderId="50" numFmtId="176" xfId="0" applyNumberFormat="1" applyFont="1" applyBorder="1" applyAlignment="1">
      <alignment horizontal="center" vertical="top"/>
    </xf>
    <xf fontId="13" fillId="11" borderId="42" numFmtId="0" xfId="0" applyFont="1" applyFill="1" applyBorder="1" applyAlignment="1">
      <alignment horizontal="center" vertical="top"/>
    </xf>
    <xf fontId="21" fillId="0" borderId="51" numFmtId="0" xfId="0" applyFont="1" applyBorder="1" applyAlignment="1">
      <alignment horizontal="center"/>
    </xf>
    <xf fontId="13" fillId="11" borderId="42" numFmtId="176" xfId="0" applyNumberFormat="1" applyFont="1" applyFill="1" applyBorder="1" applyAlignment="1">
      <alignment horizontal="center"/>
    </xf>
    <xf fontId="26" fillId="0" borderId="45" numFmtId="176" xfId="0" applyNumberFormat="1" applyFont="1" applyBorder="1" applyAlignment="1">
      <alignment horizontal="center" vertical="top"/>
    </xf>
    <xf fontId="21" fillId="10" borderId="41" numFmtId="0" xfId="0" applyFont="1" applyFill="1" applyBorder="1" applyAlignment="1">
      <alignment vertical="top" wrapText="1"/>
    </xf>
    <xf fontId="21" fillId="0" borderId="48" numFmtId="0" xfId="0" applyFont="1" applyBorder="1" applyAlignment="1">
      <alignment horizontal="center"/>
    </xf>
    <xf fontId="26" fillId="0" borderId="52" numFmtId="176" xfId="0" applyNumberFormat="1" applyFont="1" applyBorder="1" applyAlignment="1">
      <alignment horizontal="center" vertical="top"/>
    </xf>
    <xf fontId="21" fillId="0" borderId="42" numFmtId="0" xfId="0" applyFont="1" applyBorder="1" applyAlignment="1">
      <alignment horizontal="center"/>
    </xf>
    <xf fontId="27" fillId="0" borderId="43" numFmtId="176" xfId="0" applyNumberFormat="1" applyFont="1" applyBorder="1" applyAlignment="1">
      <alignment horizontal="center" vertical="center"/>
    </xf>
    <xf fontId="27" fillId="10" borderId="43" numFmtId="177" xfId="0" applyNumberFormat="1" applyFont="1" applyFill="1" applyBorder="1" applyAlignment="1">
      <alignment horizontal="center" vertical="center"/>
    </xf>
    <xf fontId="21" fillId="11" borderId="42" numFmtId="0" xfId="0" applyFont="1" applyFill="1" applyBorder="1" applyAlignment="1">
      <alignment horizontal="center"/>
    </xf>
    <xf fontId="21" fillId="11" borderId="44" numFmtId="0" xfId="0" applyFont="1" applyFill="1" applyBorder="1" applyAlignment="1">
      <alignment horizontal="center"/>
    </xf>
    <xf fontId="13" fillId="11" borderId="51" numFmtId="176" xfId="0" applyNumberFormat="1" applyFont="1" applyFill="1" applyBorder="1" applyAlignment="1">
      <alignment horizontal="center"/>
    </xf>
    <xf fontId="27" fillId="0" borderId="53" numFmtId="176" xfId="0" applyNumberFormat="1" applyFont="1" applyBorder="1" applyAlignment="1">
      <alignment horizontal="center" vertical="center"/>
    </xf>
    <xf fontId="21" fillId="0" borderId="39" numFmtId="0" xfId="0" applyFont="1" applyBorder="1" applyAlignment="1">
      <alignment horizontal="center"/>
    </xf>
    <xf fontId="27" fillId="0" borderId="40" numFmtId="176" xfId="0" applyNumberFormat="1" applyFont="1" applyBorder="1" applyAlignment="1">
      <alignment horizontal="center" vertical="center"/>
    </xf>
    <xf fontId="13" fillId="11" borderId="49" numFmtId="176" xfId="0" applyNumberFormat="1" applyFont="1" applyFill="1" applyBorder="1" applyAlignment="1">
      <alignment horizontal="center"/>
    </xf>
    <xf fontId="27" fillId="0" borderId="52" numFmtId="176" xfId="0" applyNumberFormat="1" applyFont="1" applyBorder="1" applyAlignment="1">
      <alignment horizontal="center" vertical="center"/>
    </xf>
    <xf fontId="13" fillId="11" borderId="42" numFmtId="1" xfId="0" applyNumberFormat="1" applyFont="1" applyFill="1" applyBorder="1" applyAlignment="1">
      <alignment horizontal="center"/>
    </xf>
    <xf fontId="27" fillId="0" borderId="43" numFmtId="1" xfId="0" applyNumberFormat="1" applyFont="1" applyBorder="1" applyAlignment="1">
      <alignment horizontal="center" vertical="center"/>
    </xf>
    <xf fontId="21" fillId="0" borderId="0" numFmtId="0" xfId="0" applyFont="1" applyAlignment="1">
      <alignment vertical="top" wrapText="1"/>
    </xf>
    <xf fontId="28" fillId="0" borderId="0" numFmtId="0" xfId="0" applyFont="1" applyAlignment="1">
      <alignment vertical="top"/>
    </xf>
    <xf fontId="21" fillId="0" borderId="54" numFmtId="0" xfId="0" applyFont="1" applyBorder="1" applyAlignment="1">
      <alignment horizontal="justify" vertical="top" wrapText="1"/>
    </xf>
    <xf fontId="20" fillId="0" borderId="48" numFmtId="0" xfId="0" applyFont="1" applyBorder="1" applyAlignment="1">
      <alignment horizontal="center" vertical="top"/>
    </xf>
    <xf fontId="24" fillId="0" borderId="48" numFmtId="0" xfId="31" applyFont="1" applyBorder="1" applyAlignment="1">
      <alignment horizontal="center" vertical="top"/>
    </xf>
    <xf fontId="21" fillId="0" borderId="48" numFmtId="1" xfId="0" applyNumberFormat="1" applyFont="1" applyBorder="1" applyAlignment="1">
      <alignment horizontal="center" vertical="top"/>
    </xf>
    <xf fontId="27" fillId="0" borderId="52" numFmtId="1" xfId="0" applyNumberFormat="1" applyFont="1" applyBorder="1" applyAlignment="1">
      <alignment horizontal="center" vertical="center"/>
    </xf>
    <xf fontId="13" fillId="0" borderId="41" numFmtId="0" xfId="0" applyFont="1" applyBorder="1" applyAlignment="1">
      <alignment horizontal="center" vertical="top"/>
    </xf>
    <xf fontId="21" fillId="0" borderId="42" numFmtId="1" xfId="0" applyNumberFormat="1" applyFont="1" applyBorder="1" applyAlignment="1">
      <alignment horizontal="center" vertical="top"/>
    </xf>
    <xf fontId="20" fillId="0" borderId="42" numFmtId="0" xfId="0" applyFont="1" applyBorder="1" applyAlignment="1">
      <alignment horizontal="center" vertical="top"/>
    </xf>
    <xf fontId="24" fillId="0" borderId="42" numFmtId="0" xfId="31" applyFont="1" applyBorder="1" applyAlignment="1">
      <alignment horizontal="center" vertical="top"/>
    </xf>
    <xf fontId="13" fillId="11" borderId="55" numFmtId="0" xfId="0" applyFont="1" applyFill="1" applyBorder="1" applyAlignment="1">
      <alignment horizontal="center" vertical="top"/>
    </xf>
    <xf fontId="24" fillId="11" borderId="51" numFmtId="0" xfId="31" applyFont="1" applyFill="1" applyBorder="1" applyAlignment="1">
      <alignment horizontal="center" vertical="top"/>
    </xf>
    <xf fontId="21" fillId="0" borderId="51" numFmtId="1" xfId="0" applyNumberFormat="1" applyFont="1" applyBorder="1" applyAlignment="1">
      <alignment horizontal="center" vertical="top"/>
    </xf>
    <xf fontId="27" fillId="0" borderId="45" numFmtId="1" xfId="0" applyNumberFormat="1" applyFont="1" applyBorder="1" applyAlignment="1">
      <alignment horizontal="center" vertical="center"/>
    </xf>
    <xf fontId="21" fillId="0" borderId="0" numFmtId="0" xfId="0" applyFont="1" applyAlignment="1">
      <alignment horizontal="justify" vertical="top" wrapText="1"/>
    </xf>
    <xf fontId="13" fillId="11" borderId="54" numFmtId="0" xfId="0" applyFont="1" applyFill="1" applyBorder="1" applyAlignment="1">
      <alignment horizontal="center" vertical="top"/>
    </xf>
    <xf fontId="24" fillId="11" borderId="46" numFmtId="0" xfId="31" applyFont="1" applyFill="1" applyBorder="1" applyAlignment="1">
      <alignment horizontal="center" vertical="top"/>
    </xf>
    <xf fontId="21" fillId="0" borderId="46" numFmtId="1" xfId="0" applyNumberFormat="1" applyFont="1" applyBorder="1" applyAlignment="1">
      <alignment horizontal="center" vertical="top"/>
    </xf>
    <xf fontId="27" fillId="0" borderId="56" numFmtId="1" xfId="0" applyNumberFormat="1" applyFont="1" applyBorder="1" applyAlignment="1">
      <alignment horizontal="center" vertical="center"/>
    </xf>
    <xf fontId="21" fillId="0" borderId="36" numFmtId="0" xfId="0" applyFont="1" applyBorder="1" applyAlignment="1">
      <alignment horizontal="justify" vertical="top" wrapText="1"/>
    </xf>
    <xf fontId="13" fillId="11" borderId="57" numFmtId="0" xfId="0" applyFont="1" applyFill="1" applyBorder="1" applyAlignment="1">
      <alignment horizontal="center" vertical="top"/>
    </xf>
    <xf fontId="24" fillId="11" borderId="57" numFmtId="0" xfId="31" applyFont="1" applyFill="1" applyBorder="1" applyAlignment="1">
      <alignment horizontal="center" vertical="top"/>
    </xf>
    <xf fontId="21" fillId="0" borderId="57" numFmtId="1" xfId="0" applyNumberFormat="1" applyFont="1" applyBorder="1" applyAlignment="1">
      <alignment horizontal="center" vertical="top"/>
    </xf>
    <xf fontId="27" fillId="0" borderId="58" numFmtId="1" xfId="0" applyNumberFormat="1" applyFont="1" applyBorder="1" applyAlignment="1">
      <alignment horizontal="center" vertical="center"/>
    </xf>
    <xf fontId="14" fillId="0" borderId="39" numFmtId="1" xfId="0" applyNumberFormat="1" applyFont="1" applyBorder="1"/>
    <xf fontId="29" fillId="0" borderId="40" numFmtId="1" xfId="0" applyNumberFormat="1" applyFont="1" applyBorder="1" applyAlignment="1">
      <alignment vertical="center"/>
    </xf>
    <xf fontId="21" fillId="0" borderId="55" numFmtId="0" xfId="0" applyFont="1" applyBorder="1" applyAlignment="1">
      <alignment horizontal="justify" vertical="top" wrapText="1"/>
    </xf>
    <xf fontId="21" fillId="10" borderId="42" numFmtId="0" xfId="0" applyFont="1" applyFill="1" applyBorder="1" applyAlignment="1">
      <alignment horizontal="center" vertical="top"/>
    </xf>
    <xf fontId="21" fillId="10" borderId="42" numFmtId="1" xfId="0" applyNumberFormat="1" applyFont="1" applyFill="1" applyBorder="1" applyAlignment="1">
      <alignment horizontal="center" vertical="top"/>
    </xf>
    <xf fontId="27" fillId="10" borderId="43" numFmtId="1" xfId="0" applyNumberFormat="1" applyFont="1" applyFill="1" applyBorder="1" applyAlignment="1">
      <alignment horizontal="center" vertical="center"/>
    </xf>
    <xf fontId="13" fillId="11" borderId="41" numFmtId="0" xfId="0" applyFont="1" applyFill="1" applyBorder="1" applyAlignment="1">
      <alignment horizontal="center" vertical="top"/>
    </xf>
    <xf fontId="24" fillId="11" borderId="42" numFmtId="0" xfId="31" applyFont="1" applyFill="1" applyBorder="1" applyAlignment="1">
      <alignment horizontal="center" vertical="top"/>
    </xf>
    <xf fontId="20" fillId="11" borderId="41" numFmtId="0" xfId="0" applyFont="1" applyFill="1" applyBorder="1" applyAlignment="1">
      <alignment horizontal="center" vertical="top"/>
    </xf>
    <xf fontId="1" fillId="0" borderId="0" numFmtId="0" xfId="0" applyFont="1" applyAlignment="1">
      <alignment vertical="top"/>
    </xf>
    <xf fontId="14" fillId="0" borderId="59" numFmtId="0" xfId="0" applyFont="1" applyBorder="1"/>
    <xf fontId="30" fillId="11" borderId="42" numFmtId="0" xfId="0" applyFont="1" applyFill="1" applyBorder="1" applyAlignment="1">
      <alignment horizontal="center" vertical="top"/>
    </xf>
    <xf fontId="31" fillId="11" borderId="42" numFmtId="0" xfId="0" applyFont="1" applyFill="1" applyBorder="1" applyAlignment="1">
      <alignment horizontal="center" vertical="top"/>
    </xf>
    <xf fontId="32" fillId="0" borderId="42" numFmtId="1" xfId="0" applyNumberFormat="1" applyFont="1" applyBorder="1" applyAlignment="1">
      <alignment horizontal="center" vertical="top"/>
    </xf>
    <xf fontId="33" fillId="10" borderId="43" numFmtId="1" xfId="0" applyNumberFormat="1" applyFont="1" applyFill="1" applyBorder="1" applyAlignment="1">
      <alignment horizontal="center" vertical="center"/>
    </xf>
    <xf fontId="14" fillId="0" borderId="41" numFmtId="0" xfId="0" applyFont="1" applyBorder="1"/>
    <xf fontId="33" fillId="0" borderId="43" numFmtId="1" xfId="0" applyNumberFormat="1" applyFont="1" applyBorder="1" applyAlignment="1">
      <alignment horizontal="center" vertical="center"/>
    </xf>
    <xf fontId="30" fillId="0" borderId="42" numFmtId="0" xfId="0" applyFont="1" applyBorder="1" applyAlignment="1">
      <alignment horizontal="center" vertical="top"/>
    </xf>
    <xf fontId="31" fillId="0" borderId="42" numFmtId="0" xfId="0" applyFont="1" applyBorder="1" applyAlignment="1">
      <alignment horizontal="center" vertical="top"/>
    </xf>
    <xf fontId="13" fillId="11" borderId="46" numFmtId="0" xfId="0" applyFont="1" applyFill="1" applyBorder="1" applyAlignment="1">
      <alignment horizontal="center" vertical="top"/>
    </xf>
    <xf fontId="24" fillId="0" borderId="42" numFmtId="1" xfId="0" applyNumberFormat="1" applyFont="1" applyBorder="1" applyAlignment="1">
      <alignment horizontal="center" vertical="top"/>
    </xf>
    <xf fontId="1" fillId="0" borderId="60" numFmtId="0" xfId="0" applyFont="1" applyBorder="1" applyAlignment="1">
      <alignment vertical="top"/>
    </xf>
    <xf fontId="21" fillId="0" borderId="26" numFmtId="0" xfId="0" applyFont="1" applyBorder="1" applyAlignment="1">
      <alignment horizontal="left" vertical="center" wrapText="1"/>
    </xf>
    <xf fontId="21" fillId="0" borderId="27" numFmtId="0" xfId="0" applyFont="1" applyBorder="1" applyAlignment="1">
      <alignment horizontal="left" vertical="center" wrapText="1"/>
    </xf>
    <xf fontId="21" fillId="0" borderId="61" numFmtId="0" xfId="0" applyFont="1" applyBorder="1" applyAlignment="1">
      <alignment horizontal="left" vertical="center" wrapText="1"/>
    </xf>
    <xf fontId="14" fillId="0" borderId="29" numFmtId="0" xfId="0" applyFont="1" applyBorder="1" applyAlignment="1">
      <alignment horizontal="center"/>
    </xf>
    <xf fontId="19" fillId="0" borderId="27" numFmtId="0" xfId="0" applyFont="1" applyBorder="1" applyAlignment="1">
      <alignment horizontal="center" vertical="center"/>
    </xf>
    <xf fontId="24" fillId="0" borderId="0" numFmtId="0" xfId="0" applyFont="1"/>
    <xf fontId="19" fillId="12" borderId="25" numFmtId="0" xfId="0" applyFont="1" applyFill="1" applyBorder="1" applyAlignment="1">
      <alignment horizontal="center" vertical="center"/>
    </xf>
    <xf fontId="23" fillId="0" borderId="26" numFmtId="0" xfId="0" applyFont="1" applyBorder="1" applyAlignment="1">
      <alignment horizontal="justify" vertical="top" wrapText="1"/>
    </xf>
    <xf fontId="21" fillId="0" borderId="27" numFmtId="0" xfId="0" applyFont="1" applyBorder="1" applyAlignment="1">
      <alignment horizontal="center"/>
    </xf>
    <xf fontId="27" fillId="0" borderId="28" numFmtId="176" xfId="0" applyNumberFormat="1" applyFont="1" applyBorder="1" applyAlignment="1">
      <alignment horizontal="center" vertical="center"/>
    </xf>
    <xf fontId="21" fillId="12" borderId="25" numFmtId="0" xfId="0" applyFont="1" applyFill="1" applyBorder="1" applyAlignment="1">
      <alignment horizontal="center" vertical="top" wrapText="1"/>
    </xf>
    <xf fontId="13" fillId="0" borderId="42" numFmtId="176" xfId="0" applyNumberFormat="1" applyFont="1" applyBorder="1"/>
    <xf fontId="21" fillId="12" borderId="32" numFmtId="0" xfId="0" applyFont="1" applyFill="1" applyBorder="1" applyAlignment="1">
      <alignment horizontal="center" vertical="top" wrapText="1"/>
    </xf>
    <xf fontId="34" fillId="0" borderId="42" numFmtId="0" xfId="0" applyFont="1" applyBorder="1" applyAlignment="1">
      <alignment horizontal="center"/>
    </xf>
    <xf fontId="13" fillId="0" borderId="42" numFmtId="172" xfId="28" applyNumberFormat="1" applyFont="1" applyBorder="1" applyAlignment="1">
      <alignment horizontal="center"/>
    </xf>
    <xf fontId="21" fillId="11" borderId="43" numFmtId="172" xfId="28" applyNumberFormat="1" applyFont="1" applyFill="1" applyBorder="1" applyAlignment="1">
      <alignment horizontal="center"/>
    </xf>
    <xf fontId="13" fillId="0" borderId="42" numFmtId="2" xfId="0" applyNumberFormat="1" applyFont="1" applyBorder="1" applyAlignment="1">
      <alignment horizontal="center"/>
    </xf>
    <xf fontId="21" fillId="11" borderId="43" numFmtId="0" xfId="0" applyFont="1" applyFill="1" applyBorder="1" applyAlignment="1">
      <alignment horizontal="center"/>
    </xf>
    <xf fontId="21" fillId="0" borderId="48" numFmtId="0" xfId="0" applyFont="1" applyBorder="1" applyAlignment="1" applyProtection="1">
      <alignment horizontal="center"/>
      <protection locked="0"/>
    </xf>
    <xf fontId="21" fillId="11" borderId="48" numFmtId="0" xfId="0" applyFont="1" applyFill="1" applyBorder="1" applyAlignment="1">
      <alignment horizontal="center"/>
    </xf>
    <xf fontId="14" fillId="13" borderId="26" numFmtId="0" xfId="0" applyFont="1" applyFill="1" applyBorder="1" applyAlignment="1">
      <alignment horizontal="center"/>
    </xf>
    <xf fontId="18" fillId="13" borderId="27" numFmtId="0" xfId="0" applyFont="1" applyFill="1" applyBorder="1" applyAlignment="1">
      <alignment vertical="center"/>
    </xf>
    <xf fontId="14" fillId="13" borderId="27" numFmtId="0" xfId="0" applyFont="1" applyFill="1" applyBorder="1" applyAlignment="1">
      <alignment horizontal="center"/>
    </xf>
    <xf fontId="14" fillId="13" borderId="38" numFmtId="0" xfId="0" applyFont="1" applyFill="1" applyBorder="1" applyAlignment="1">
      <alignment horizontal="center"/>
    </xf>
    <xf fontId="19" fillId="13" borderId="40" numFmtId="172" xfId="28" applyNumberFormat="1" applyFont="1" applyFill="1" applyBorder="1" applyAlignment="1">
      <alignment horizontal="center" vertical="center"/>
    </xf>
    <xf fontId="17" fillId="7" borderId="26" numFmtId="0" xfId="0" applyFont="1" applyFill="1" applyBorder="1" applyAlignment="1">
      <alignment horizontal="center" vertical="center"/>
    </xf>
    <xf fontId="17" fillId="7" borderId="27" numFmtId="0" xfId="0" applyFont="1" applyFill="1" applyBorder="1" applyAlignment="1">
      <alignment horizontal="center" vertical="center"/>
    </xf>
    <xf fontId="17" fillId="7" borderId="38" numFmtId="0" xfId="0" applyFont="1" applyFill="1" applyBorder="1" applyAlignment="1">
      <alignment horizontal="center" vertical="center"/>
    </xf>
    <xf fontId="19" fillId="7" borderId="40" numFmtId="178" xfId="0" applyNumberFormat="1" applyFont="1" applyFill="1" applyBorder="1"/>
    <xf fontId="35" fillId="0" borderId="0" numFmtId="0" xfId="0" applyFont="1" applyAlignment="1">
      <alignment vertical="center"/>
    </xf>
    <xf fontId="35" fillId="0" borderId="0" numFmtId="0" xfId="0" applyFont="1" applyAlignment="1">
      <alignment wrapText="1"/>
    </xf>
    <xf fontId="35" fillId="0" borderId="0" numFmtId="0" xfId="0" applyFont="1"/>
    <xf fontId="35" fillId="0" borderId="0" numFmtId="179" xfId="0" applyNumberFormat="1" applyFont="1" applyAlignment="1">
      <alignment horizontal="center"/>
    </xf>
    <xf fontId="35" fillId="0" borderId="0" numFmtId="180" xfId="0" applyNumberFormat="1" applyFont="1"/>
    <xf fontId="19" fillId="0" borderId="0" numFmtId="0" xfId="0" applyFont="1" applyAlignment="1">
      <alignment horizontal="left" vertical="center" wrapText="1"/>
    </xf>
    <xf fontId="15" fillId="14" borderId="0" numFmtId="0" xfId="0" applyFont="1" applyFill="1" applyAlignment="1">
      <alignment horizontal="center" vertical="center"/>
    </xf>
    <xf fontId="16" fillId="14" borderId="0" numFmtId="0" xfId="0" applyFont="1" applyFill="1" applyAlignment="1">
      <alignment horizontal="center" vertical="justify"/>
    </xf>
    <xf fontId="18" fillId="15" borderId="21" numFmtId="0" xfId="0" applyFont="1" applyFill="1" applyBorder="1" applyAlignment="1">
      <alignment horizontal="center" vertical="center"/>
    </xf>
    <xf fontId="18" fillId="15" borderId="26" numFmtId="0" xfId="0" applyFont="1" applyFill="1" applyBorder="1" applyAlignment="1">
      <alignment horizontal="left" wrapText="1"/>
    </xf>
    <xf fontId="18" fillId="15" borderId="27" numFmtId="0" xfId="0" applyFont="1" applyFill="1" applyBorder="1" applyAlignment="1">
      <alignment horizontal="left" wrapText="1"/>
    </xf>
    <xf fontId="18" fillId="15" borderId="28" numFmtId="0" xfId="0" applyFont="1" applyFill="1" applyBorder="1" applyAlignment="1">
      <alignment horizontal="left" wrapText="1"/>
    </xf>
    <xf fontId="18" fillId="15" borderId="26" numFmtId="0" xfId="0" applyFont="1" applyFill="1" applyBorder="1" applyAlignment="1">
      <alignment horizontal="right"/>
    </xf>
    <xf fontId="18" fillId="15" borderId="28" numFmtId="0" xfId="0" applyFont="1" applyFill="1" applyBorder="1" applyAlignment="1">
      <alignment horizontal="right"/>
    </xf>
    <xf fontId="14" fillId="0" borderId="26" numFmtId="181" xfId="0" applyNumberFormat="1" applyFont="1" applyBorder="1" applyAlignment="1">
      <alignment horizontal="right"/>
    </xf>
    <xf fontId="14" fillId="0" borderId="28" numFmtId="181" xfId="0" applyNumberFormat="1" applyFont="1" applyBorder="1" applyAlignment="1">
      <alignment horizontal="right"/>
    </xf>
    <xf fontId="19" fillId="5" borderId="26" numFmtId="0" xfId="0" applyFont="1" applyFill="1" applyBorder="1" applyAlignment="1">
      <alignment horizontal="center" vertical="center"/>
    </xf>
    <xf fontId="14" fillId="0" borderId="26" numFmtId="181" xfId="0" applyNumberFormat="1" applyFont="1" applyBorder="1" applyAlignment="1">
      <alignment horizontal="center"/>
    </xf>
    <xf fontId="14" fillId="0" borderId="28" numFmtId="181" xfId="0" applyNumberFormat="1" applyFont="1" applyBorder="1" applyAlignment="1">
      <alignment horizontal="center"/>
    </xf>
    <xf fontId="19" fillId="6" borderId="25" numFmtId="181" xfId="0" applyNumberFormat="1" applyFont="1" applyFill="1" applyBorder="1" applyAlignment="1">
      <alignment horizontal="right"/>
    </xf>
    <xf fontId="19" fillId="7" borderId="25" numFmtId="181" xfId="0" applyNumberFormat="1" applyFont="1" applyFill="1" applyBorder="1" applyAlignment="1">
      <alignment horizontal="right"/>
    </xf>
    <xf fontId="17" fillId="14" borderId="0" numFmtId="0" xfId="0" applyFont="1" applyFill="1" applyAlignment="1">
      <alignment horizontal="center" vertical="justify"/>
    </xf>
    <xf fontId="18" fillId="15" borderId="25" numFmtId="0" xfId="0" applyFont="1" applyFill="1" applyBorder="1" applyAlignment="1">
      <alignment horizontal="center" vertical="center"/>
    </xf>
    <xf fontId="18" fillId="15" borderId="25" numFmtId="0" xfId="0" applyFont="1" applyFill="1" applyBorder="1" applyAlignment="1">
      <alignment wrapText="1"/>
    </xf>
    <xf fontId="18" fillId="15" borderId="25" numFmtId="0" xfId="0" applyFont="1" applyFill="1" applyBorder="1" applyAlignment="1">
      <alignment horizontal="center"/>
    </xf>
    <xf fontId="18" fillId="15" borderId="25" numFmtId="0" xfId="0" applyFont="1" applyFill="1" applyBorder="1"/>
    <xf fontId="19" fillId="12" borderId="62" numFmtId="0" xfId="0" applyFont="1" applyFill="1" applyBorder="1" applyAlignment="1">
      <alignment horizontal="center" vertical="center"/>
    </xf>
    <xf fontId="18" fillId="12" borderId="39" numFmtId="0" xfId="0" applyFont="1" applyFill="1" applyBorder="1" applyAlignment="1">
      <alignment horizontal="justify" vertical="top"/>
    </xf>
    <xf fontId="18" fillId="12" borderId="39" numFmtId="0" xfId="0" applyFont="1" applyFill="1" applyBorder="1" applyAlignment="1">
      <alignment horizontal="center" vertical="top"/>
    </xf>
    <xf fontId="18" fillId="12" borderId="39" numFmtId="0" xfId="0" applyFont="1" applyFill="1" applyBorder="1" applyAlignment="1">
      <alignment vertical="top"/>
    </xf>
    <xf fontId="18" fillId="12" borderId="39" numFmtId="0" xfId="0" applyFont="1" applyFill="1" applyBorder="1"/>
    <xf fontId="18" fillId="12" borderId="40" numFmtId="0" xfId="0" applyFont="1" applyFill="1" applyBorder="1"/>
    <xf fontId="27" fillId="0" borderId="23" numFmtId="0" xfId="31" applyFont="1" applyBorder="1" applyAlignment="1">
      <alignment horizontal="center" vertical="center"/>
    </xf>
    <xf fontId="36" fillId="0" borderId="23" numFmtId="0" xfId="31" applyFont="1" applyBorder="1" applyAlignment="1">
      <alignment vertical="center" wrapText="1"/>
    </xf>
    <xf fontId="36" fillId="0" borderId="23" numFmtId="182" xfId="31" applyNumberFormat="1" applyFont="1" applyBorder="1" applyAlignment="1">
      <alignment vertical="center" wrapText="1"/>
    </xf>
    <xf fontId="36" fillId="0" borderId="23" numFmtId="182" xfId="31" applyNumberFormat="1" applyFont="1" applyBorder="1" applyAlignment="1">
      <alignment horizontal="right" vertical="center"/>
    </xf>
    <xf fontId="23" fillId="0" borderId="27" numFmtId="0" xfId="0" applyFont="1" applyBorder="1" applyAlignment="1">
      <alignment horizontal="justify" vertical="top" wrapText="1"/>
    </xf>
    <xf fontId="14" fillId="0" borderId="27" numFmtId="0" xfId="0" applyFont="1" applyBorder="1" applyAlignment="1">
      <alignment horizontal="center" vertical="top"/>
    </xf>
    <xf fontId="14" fillId="0" borderId="27" numFmtId="0" xfId="0" applyFont="1" applyBorder="1" applyAlignment="1">
      <alignment vertical="top"/>
    </xf>
    <xf fontId="14" fillId="0" borderId="27" numFmtId="0" xfId="0" applyFont="1" applyBorder="1"/>
    <xf fontId="19" fillId="0" borderId="28" numFmtId="4" xfId="0" applyNumberFormat="1" applyFont="1" applyBorder="1" applyAlignment="1">
      <alignment horizontal="center" vertical="center"/>
    </xf>
    <xf fontId="19" fillId="12" borderId="32" numFmtId="0" xfId="0" applyFont="1" applyFill="1" applyBorder="1" applyAlignment="1">
      <alignment horizontal="center" vertical="center"/>
    </xf>
    <xf fontId="37" fillId="0" borderId="63" numFmtId="0" xfId="0" applyFont="1" applyBorder="1"/>
    <xf fontId="14" fillId="0" borderId="48" numFmtId="0" xfId="0" applyFont="1" applyBorder="1" applyAlignment="1">
      <alignment horizontal="center" vertical="top"/>
    </xf>
    <xf fontId="14" fillId="0" borderId="48" numFmtId="0" xfId="0" applyFont="1" applyBorder="1" applyAlignment="1">
      <alignment vertical="top"/>
    </xf>
    <xf fontId="14" fillId="0" borderId="48" numFmtId="0" xfId="0" applyFont="1" applyBorder="1"/>
    <xf fontId="19" fillId="0" borderId="48" numFmtId="4" xfId="0" applyNumberFormat="1" applyFont="1" applyBorder="1" applyAlignment="1">
      <alignment horizontal="center" vertical="center"/>
    </xf>
    <xf fontId="14" fillId="0" borderId="41" numFmtId="0" xfId="0" applyFont="1" applyBorder="1" applyAlignment="1">
      <alignment horizontal="left" vertical="top" wrapText="1"/>
    </xf>
    <xf fontId="14" fillId="0" borderId="42" numFmtId="0" xfId="0" applyFont="1" applyBorder="1" applyAlignment="1">
      <alignment horizontal="center" vertical="top"/>
    </xf>
    <xf fontId="14" fillId="0" borderId="42" numFmtId="0" xfId="0" applyFont="1" applyBorder="1" applyAlignment="1">
      <alignment vertical="top"/>
    </xf>
    <xf fontId="14" fillId="0" borderId="42" numFmtId="0" xfId="0" applyFont="1" applyBorder="1"/>
    <xf fontId="19" fillId="0" borderId="42" numFmtId="4" xfId="0" applyNumberFormat="1" applyFont="1" applyBorder="1" applyAlignment="1">
      <alignment horizontal="center" vertical="center"/>
    </xf>
    <xf fontId="14" fillId="0" borderId="42" numFmtId="172" xfId="0" applyNumberFormat="1" applyFont="1" applyBorder="1"/>
    <xf fontId="24" fillId="0" borderId="42" numFmtId="172" xfId="0" applyNumberFormat="1" applyFont="1" applyBorder="1" applyAlignment="1">
      <alignment horizontal="center" vertical="center"/>
    </xf>
    <xf fontId="37" fillId="0" borderId="41" numFmtId="0" xfId="0" applyFont="1" applyBorder="1"/>
    <xf fontId="38" fillId="10" borderId="41" numFmtId="0" xfId="0" applyFont="1" applyFill="1" applyBorder="1" applyAlignment="1">
      <alignment vertical="center" wrapText="1"/>
    </xf>
    <xf fontId="21" fillId="0" borderId="42" numFmtId="176" xfId="0" applyNumberFormat="1" applyFont="1" applyBorder="1" applyAlignment="1">
      <alignment horizontal="center" vertical="top"/>
    </xf>
    <xf fontId="0" fillId="0" borderId="42" numFmtId="0" xfId="0" applyBorder="1"/>
    <xf fontId="21" fillId="0" borderId="42" numFmtId="2" xfId="0" applyNumberFormat="1" applyFont="1" applyBorder="1" applyAlignment="1" applyProtection="1">
      <alignment horizontal="center"/>
      <protection locked="0"/>
    </xf>
    <xf fontId="24" fillId="0" borderId="42" numFmtId="172" xfId="0" applyNumberFormat="1" applyFont="1" applyBorder="1" applyAlignment="1">
      <alignment horizontal="center" vertical="top"/>
    </xf>
    <xf fontId="21" fillId="10" borderId="42" numFmtId="183" xfId="0" applyNumberFormat="1" applyFont="1" applyFill="1" applyBorder="1" applyAlignment="1">
      <alignment horizontal="center" vertical="top"/>
    </xf>
    <xf fontId="39" fillId="0" borderId="41" numFmtId="0" xfId="0" applyFont="1" applyBorder="1"/>
    <xf fontId="40" fillId="10" borderId="41" numFmtId="0" xfId="0" applyFont="1" applyFill="1" applyBorder="1" applyAlignment="1">
      <alignment vertical="top" wrapText="1"/>
    </xf>
    <xf fontId="24" fillId="0" borderId="42" numFmtId="4" xfId="0" applyNumberFormat="1" applyFont="1" applyBorder="1" applyAlignment="1">
      <alignment horizontal="center" vertical="top"/>
    </xf>
    <xf fontId="21" fillId="10" borderId="42" numFmtId="4" xfId="0" applyNumberFormat="1" applyFont="1" applyFill="1" applyBorder="1" applyAlignment="1">
      <alignment horizontal="center" vertical="top"/>
    </xf>
    <xf fontId="19" fillId="0" borderId="55" numFmtId="0" xfId="0" applyFont="1" applyBorder="1"/>
    <xf fontId="13" fillId="11" borderId="51" numFmtId="0" xfId="0" applyFont="1" applyFill="1" applyBorder="1" applyAlignment="1">
      <alignment horizontal="center" vertical="top"/>
    </xf>
    <xf fontId="21" fillId="0" borderId="51" numFmtId="2" xfId="0" applyNumberFormat="1" applyFont="1" applyBorder="1" applyAlignment="1" applyProtection="1">
      <alignment horizontal="center"/>
      <protection locked="0"/>
    </xf>
    <xf fontId="24" fillId="0" borderId="51" numFmtId="172" xfId="0" applyNumberFormat="1" applyFont="1" applyBorder="1" applyAlignment="1">
      <alignment horizontal="center" vertical="top"/>
    </xf>
    <xf fontId="21" fillId="10" borderId="51" numFmtId="183" xfId="0" applyNumberFormat="1" applyFont="1" applyFill="1" applyBorder="1" applyAlignment="1">
      <alignment horizontal="center" vertical="top"/>
    </xf>
    <xf fontId="36" fillId="16" borderId="27" numFmtId="0" xfId="31" applyFont="1" applyFill="1" applyBorder="1" applyAlignment="1">
      <alignment vertical="center" wrapText="1"/>
    </xf>
    <xf fontId="36" fillId="16" borderId="27" numFmtId="182" xfId="31" applyNumberFormat="1" applyFont="1" applyFill="1" applyBorder="1" applyAlignment="1">
      <alignment vertical="center" wrapText="1"/>
    </xf>
    <xf fontId="36" fillId="16" borderId="28" numFmtId="183" xfId="31" applyNumberFormat="1" applyFont="1" applyFill="1" applyBorder="1" applyAlignment="1">
      <alignment horizontal="right" vertical="center"/>
    </xf>
    <xf fontId="36" fillId="0" borderId="0" numFmtId="0" xfId="31" applyFont="1" applyAlignment="1">
      <alignment vertical="center" wrapText="1"/>
    </xf>
    <xf fontId="36" fillId="0" borderId="0" numFmtId="182" xfId="31" applyNumberFormat="1" applyFont="1" applyAlignment="1">
      <alignment vertical="center" wrapText="1"/>
    </xf>
    <xf fontId="36" fillId="0" borderId="0" numFmtId="182" xfId="31" applyNumberFormat="1" applyFont="1" applyAlignment="1">
      <alignment horizontal="right" vertical="center"/>
    </xf>
    <xf fontId="14" fillId="0" borderId="27" numFmtId="182" xfId="0" applyNumberFormat="1" applyFont="1" applyBorder="1"/>
    <xf fontId="19" fillId="0" borderId="28" numFmtId="182" xfId="0" applyNumberFormat="1" applyFont="1" applyBorder="1" applyAlignment="1">
      <alignment horizontal="center" vertical="center"/>
    </xf>
    <xf fontId="40" fillId="10" borderId="63" numFmtId="0" xfId="0" applyFont="1" applyFill="1" applyBorder="1" applyAlignment="1">
      <alignment vertical="top" wrapText="1"/>
    </xf>
    <xf fontId="13" fillId="11" borderId="63" numFmtId="0" xfId="0" applyFont="1" applyFill="1" applyBorder="1" applyAlignment="1">
      <alignment horizontal="center" vertical="top"/>
    </xf>
    <xf fontId="24" fillId="0" borderId="48" numFmtId="182" xfId="0" applyNumberFormat="1" applyFont="1" applyBorder="1" applyAlignment="1">
      <alignment horizontal="center" vertical="top"/>
    </xf>
    <xf fontId="21" fillId="0" borderId="52" numFmtId="182" xfId="0" applyNumberFormat="1" applyFont="1" applyBorder="1" applyAlignment="1">
      <alignment horizontal="center" vertical="top"/>
    </xf>
    <xf fontId="24" fillId="0" borderId="42" numFmtId="182" xfId="0" applyNumberFormat="1" applyFont="1" applyBorder="1" applyAlignment="1">
      <alignment horizontal="center" vertical="top"/>
    </xf>
    <xf fontId="21" fillId="0" borderId="43" numFmtId="182" xfId="0" applyNumberFormat="1" applyFont="1" applyBorder="1" applyAlignment="1">
      <alignment horizontal="center" vertical="top"/>
    </xf>
    <xf fontId="21" fillId="10" borderId="43" numFmtId="183" xfId="0" applyNumberFormat="1" applyFont="1" applyFill="1" applyBorder="1" applyAlignment="1">
      <alignment horizontal="center" vertical="top"/>
    </xf>
    <xf fontId="41" fillId="10" borderId="41" numFmtId="0" xfId="0" applyFont="1" applyFill="1" applyBorder="1" applyAlignment="1">
      <alignment vertical="top" wrapText="1"/>
    </xf>
    <xf fontId="42" fillId="0" borderId="41" numFmtId="0" xfId="0" applyFont="1" applyBorder="1"/>
    <xf fontId="24" fillId="10" borderId="42" numFmtId="172" xfId="0" applyNumberFormat="1" applyFont="1" applyFill="1" applyBorder="1" applyAlignment="1">
      <alignment horizontal="center" vertical="top"/>
    </xf>
    <xf fontId="21" fillId="10" borderId="43" numFmtId="172" xfId="0" applyNumberFormat="1" applyFont="1" applyFill="1" applyBorder="1" applyAlignment="1">
      <alignment horizontal="center" vertical="top"/>
    </xf>
    <xf fontId="24" fillId="10" borderId="42" numFmtId="182" xfId="0" applyNumberFormat="1" applyFont="1" applyFill="1" applyBorder="1" applyAlignment="1">
      <alignment horizontal="center" vertical="top"/>
    </xf>
    <xf fontId="42" fillId="0" borderId="55" numFmtId="0" xfId="0" applyFont="1" applyBorder="1"/>
    <xf fontId="20" fillId="11" borderId="55" numFmtId="0" xfId="0" applyFont="1" applyFill="1" applyBorder="1" applyAlignment="1">
      <alignment horizontal="center" vertical="top"/>
    </xf>
    <xf fontId="21" fillId="0" borderId="51" numFmtId="0" xfId="0" applyFont="1" applyBorder="1" applyAlignment="1" applyProtection="1">
      <alignment horizontal="center"/>
      <protection locked="0"/>
    </xf>
    <xf fontId="24" fillId="10" borderId="51" numFmtId="172" xfId="0" applyNumberFormat="1" applyFont="1" applyFill="1" applyBorder="1" applyAlignment="1">
      <alignment horizontal="center" vertical="top"/>
    </xf>
    <xf fontId="21" fillId="10" borderId="45" numFmtId="172" xfId="0" applyNumberFormat="1" applyFont="1" applyFill="1" applyBorder="1" applyAlignment="1">
      <alignment horizontal="center" vertical="top"/>
    </xf>
    <xf fontId="36" fillId="16" borderId="55" numFmtId="0" xfId="31" applyFont="1" applyFill="1" applyBorder="1" applyAlignment="1">
      <alignment vertical="center" wrapText="1"/>
    </xf>
    <xf fontId="36" fillId="16" borderId="64" numFmtId="0" xfId="31" applyFont="1" applyFill="1" applyBorder="1" applyAlignment="1">
      <alignment vertical="center" wrapText="1"/>
    </xf>
    <xf fontId="36" fillId="16" borderId="65" numFmtId="0" xfId="31" applyFont="1" applyFill="1" applyBorder="1" applyAlignment="1">
      <alignment vertical="center" wrapText="1"/>
    </xf>
    <xf fontId="36" fillId="16" borderId="65" numFmtId="182" xfId="31" applyNumberFormat="1" applyFont="1" applyFill="1" applyBorder="1" applyAlignment="1">
      <alignment vertical="center" wrapText="1"/>
    </xf>
    <xf fontId="36" fillId="16" borderId="55" numFmtId="172" xfId="31" applyNumberFormat="1" applyFont="1" applyFill="1" applyBorder="1" applyAlignment="1">
      <alignment horizontal="right" vertical="center"/>
    </xf>
    <xf fontId="43" fillId="12" borderId="25" numFmtId="0" xfId="0" applyFont="1" applyFill="1" applyBorder="1" applyAlignment="1">
      <alignment horizontal="center" vertical="top" wrapText="1"/>
    </xf>
    <xf fontId="21" fillId="11" borderId="27" numFmtId="0" xfId="0" applyFont="1" applyFill="1" applyBorder="1" applyAlignment="1">
      <alignment horizontal="center"/>
    </xf>
    <xf fontId="13" fillId="11" borderId="27" numFmtId="182" xfId="0" applyNumberFormat="1" applyFont="1" applyFill="1" applyBorder="1" applyAlignment="1">
      <alignment horizontal="center"/>
    </xf>
    <xf fontId="44" fillId="0" borderId="63" numFmtId="0" xfId="0" applyFont="1" applyBorder="1" applyAlignment="1">
      <alignment horizontal="justify" vertical="top" wrapText="1"/>
    </xf>
    <xf fontId="21" fillId="0" borderId="46" numFmtId="0" xfId="0" applyFont="1" applyBorder="1" applyAlignment="1">
      <alignment horizontal="center"/>
    </xf>
    <xf fontId="24" fillId="0" borderId="46" numFmtId="176" xfId="0" applyNumberFormat="1" applyFont="1" applyBorder="1" applyAlignment="1">
      <alignment horizontal="center" vertical="top"/>
    </xf>
    <xf fontId="24" fillId="0" borderId="46" numFmtId="182" xfId="0" applyNumberFormat="1" applyFont="1" applyBorder="1" applyAlignment="1">
      <alignment horizontal="center" vertical="top"/>
    </xf>
    <xf fontId="24" fillId="0" borderId="56" numFmtId="182" xfId="0" applyNumberFormat="1" applyFont="1" applyBorder="1" applyAlignment="1">
      <alignment horizontal="center" vertical="top"/>
    </xf>
    <xf fontId="45" fillId="0" borderId="41" numFmtId="0" xfId="0" applyFont="1" applyBorder="1" applyAlignment="1">
      <alignment vertical="center" wrapText="1"/>
    </xf>
    <xf fontId="20" fillId="11" borderId="42" numFmtId="0" xfId="0" applyFont="1" applyFill="1" applyBorder="1" applyAlignment="1">
      <alignment horizontal="center" vertical="top"/>
    </xf>
    <xf fontId="21" fillId="10" borderId="42" numFmtId="172" xfId="0" applyNumberFormat="1" applyFont="1" applyFill="1" applyBorder="1" applyAlignment="1">
      <alignment horizontal="center" vertical="top"/>
    </xf>
    <xf fontId="12" fillId="0" borderId="51" numFmtId="0" xfId="0" applyFont="1" applyBorder="1" applyAlignment="1" applyProtection="1">
      <alignment horizontal="center"/>
      <protection locked="0"/>
    </xf>
    <xf fontId="36" fillId="16" borderId="38" numFmtId="0" xfId="31" applyFont="1" applyFill="1" applyBorder="1" applyAlignment="1">
      <alignment vertical="center" wrapText="1"/>
    </xf>
    <xf fontId="36" fillId="16" borderId="66" numFmtId="0" xfId="31" applyFont="1" applyFill="1" applyBorder="1" applyAlignment="1">
      <alignment vertical="center" wrapText="1"/>
    </xf>
    <xf fontId="36" fillId="16" borderId="66" numFmtId="182" xfId="31" applyNumberFormat="1" applyFont="1" applyFill="1" applyBorder="1" applyAlignment="1">
      <alignment vertical="center" wrapText="1"/>
    </xf>
    <xf fontId="46" fillId="12" borderId="25" numFmtId="0" xfId="0" applyFont="1" applyFill="1" applyBorder="1" applyAlignment="1">
      <alignment horizontal="center" vertical="top" wrapText="1"/>
    </xf>
    <xf fontId="46" fillId="12" borderId="32" numFmtId="0" xfId="0" applyFont="1" applyFill="1" applyBorder="1" applyAlignment="1">
      <alignment horizontal="center" vertical="top" wrapText="1"/>
    </xf>
    <xf fontId="47" fillId="0" borderId="63" numFmtId="0" xfId="0" applyFont="1" applyBorder="1" applyAlignment="1">
      <alignment horizontal="justify" vertical="top" wrapText="1"/>
    </xf>
    <xf fontId="13" fillId="11" borderId="48" numFmtId="182" xfId="0" applyNumberFormat="1" applyFont="1" applyFill="1" applyBorder="1" applyAlignment="1">
      <alignment horizontal="center"/>
    </xf>
    <xf fontId="19" fillId="0" borderId="48" numFmtId="182" xfId="0" applyNumberFormat="1" applyFont="1" applyBorder="1" applyAlignment="1">
      <alignment horizontal="center" vertical="center"/>
    </xf>
    <xf fontId="40" fillId="0" borderId="41" numFmtId="0" xfId="0" applyFont="1" applyBorder="1" applyAlignment="1">
      <alignment vertical="top" wrapText="1"/>
    </xf>
    <xf fontId="13" fillId="11" borderId="42" numFmtId="182" xfId="0" applyNumberFormat="1" applyFont="1" applyFill="1" applyBorder="1" applyAlignment="1">
      <alignment horizontal="center"/>
    </xf>
    <xf fontId="19" fillId="0" borderId="42" numFmtId="182" xfId="0" applyNumberFormat="1" applyFont="1" applyBorder="1" applyAlignment="1">
      <alignment horizontal="center" vertical="center"/>
    </xf>
    <xf fontId="47" fillId="0" borderId="41" numFmtId="0" xfId="0" applyFont="1" applyBorder="1" applyAlignment="1">
      <alignment horizontal="justify" vertical="top" wrapText="1"/>
    </xf>
    <xf fontId="48" fillId="12" borderId="32" numFmtId="0" xfId="0" applyFont="1" applyFill="1" applyBorder="1" applyAlignment="1">
      <alignment horizontal="center" vertical="top"/>
    </xf>
    <xf fontId="21" fillId="0" borderId="42" numFmtId="0" xfId="0" applyFont="1" applyBorder="1" applyAlignment="1">
      <alignment horizontal="center" vertical="top" wrapText="1"/>
    </xf>
    <xf fontId="24" fillId="0" borderId="42" numFmtId="184" xfId="0" applyNumberFormat="1" applyFont="1" applyBorder="1" applyAlignment="1">
      <alignment horizontal="center"/>
    </xf>
    <xf fontId="21" fillId="0" borderId="42" numFmtId="1" xfId="0" applyNumberFormat="1" applyFont="1" applyBorder="1" applyAlignment="1">
      <alignment horizontal="center" vertical="center"/>
    </xf>
    <xf fontId="21" fillId="0" borderId="42" numFmtId="185" xfId="0" applyNumberFormat="1" applyFont="1" applyBorder="1"/>
    <xf fontId="21" fillId="0" borderId="42" numFmtId="1" xfId="0" applyNumberFormat="1" applyFont="1" applyBorder="1"/>
    <xf fontId="36" fillId="16" borderId="54" numFmtId="0" xfId="31" applyFont="1" applyFill="1" applyBorder="1" applyAlignment="1">
      <alignment vertical="center" wrapText="1"/>
    </xf>
    <xf fontId="36" fillId="16" borderId="0" numFmtId="0" xfId="31" applyFont="1" applyFill="1" applyAlignment="1">
      <alignment vertical="center" wrapText="1"/>
    </xf>
    <xf fontId="36" fillId="16" borderId="67" numFmtId="0" xfId="31" applyFont="1" applyFill="1" applyBorder="1" applyAlignment="1">
      <alignment vertical="center" wrapText="1"/>
    </xf>
    <xf fontId="36" fillId="16" borderId="67" numFmtId="182" xfId="31" applyNumberFormat="1" applyFont="1" applyFill="1" applyBorder="1" applyAlignment="1">
      <alignment vertical="center" wrapText="1"/>
    </xf>
    <xf fontId="36" fillId="16" borderId="60" numFmtId="183" xfId="31" applyNumberFormat="1" applyFont="1" applyFill="1" applyBorder="1" applyAlignment="1">
      <alignment horizontal="right" vertical="center"/>
    </xf>
    <xf fontId="49" fillId="0" borderId="54" numFmtId="0" xfId="0" applyFont="1" applyBorder="1" applyAlignment="1">
      <alignment vertical="top" wrapText="1"/>
    </xf>
    <xf fontId="21" fillId="0" borderId="54" numFmtId="0" xfId="0" applyFont="1" applyBorder="1" applyAlignment="1">
      <alignment horizontal="center"/>
    </xf>
    <xf fontId="13" fillId="11" borderId="46" numFmtId="182" xfId="0" applyNumberFormat="1" applyFont="1" applyFill="1" applyBorder="1" applyAlignment="1">
      <alignment horizontal="center"/>
    </xf>
    <xf fontId="19" fillId="0" borderId="56" numFmtId="182" xfId="0" applyNumberFormat="1" applyFont="1" applyBorder="1" applyAlignment="1">
      <alignment horizontal="center" vertical="center"/>
    </xf>
    <xf fontId="14" fillId="0" borderId="41" numFmtId="0" xfId="0" applyFont="1" applyBorder="1" applyAlignment="1">
      <alignment horizontal="justify" vertical="top" wrapText="1"/>
    </xf>
    <xf fontId="21" fillId="0" borderId="41" numFmtId="0" xfId="0" applyFont="1" applyBorder="1" applyAlignment="1">
      <alignment horizontal="center"/>
    </xf>
    <xf fontId="27" fillId="12" borderId="32" numFmtId="0" xfId="31" applyFont="1" applyFill="1" applyBorder="1" applyAlignment="1">
      <alignment horizontal="center" vertical="center"/>
    </xf>
    <xf fontId="12" fillId="0" borderId="41" numFmtId="0" xfId="0" applyFont="1" applyBorder="1" applyAlignment="1" applyProtection="1">
      <alignment horizontal="center"/>
      <protection locked="0"/>
    </xf>
    <xf fontId="21" fillId="0" borderId="42" numFmtId="2" xfId="0" applyNumberFormat="1" applyFont="1" applyBorder="1" applyAlignment="1">
      <alignment horizontal="center"/>
    </xf>
    <xf fontId="21" fillId="0" borderId="0" numFmtId="0" xfId="0" applyFont="1"/>
    <xf fontId="49" fillId="0" borderId="41" numFmtId="0" xfId="0" applyFont="1" applyBorder="1" applyAlignment="1">
      <alignment vertical="top" wrapText="1"/>
    </xf>
    <xf fontId="26" fillId="0" borderId="42" numFmtId="182" xfId="0" applyNumberFormat="1" applyFont="1" applyBorder="1" applyAlignment="1">
      <alignment horizontal="center" vertical="top"/>
    </xf>
    <xf fontId="40" fillId="0" borderId="41" numFmtId="0" xfId="0" applyFont="1" applyBorder="1" applyAlignment="1" quotePrefix="1">
      <alignment vertical="top" wrapText="1"/>
    </xf>
    <xf fontId="12" fillId="0" borderId="55" numFmtId="0" xfId="0" applyFont="1" applyBorder="1" applyAlignment="1" applyProtection="1">
      <alignment horizontal="center"/>
      <protection locked="0"/>
    </xf>
    <xf fontId="13" fillId="11" borderId="51" numFmtId="182" xfId="0" applyNumberFormat="1" applyFont="1" applyFill="1" applyBorder="1" applyAlignment="1">
      <alignment horizontal="center"/>
    </xf>
    <xf fontId="26" fillId="0" borderId="51" numFmtId="182" xfId="0" applyNumberFormat="1" applyFont="1" applyBorder="1" applyAlignment="1">
      <alignment horizontal="center" vertical="top"/>
    </xf>
    <xf fontId="36" fillId="16" borderId="59" numFmtId="0" xfId="31" applyFont="1" applyFill="1" applyBorder="1" applyAlignment="1">
      <alignment vertical="center" wrapText="1"/>
    </xf>
    <xf fontId="0" fillId="12" borderId="32" numFmtId="0" xfId="0" applyFill="1" applyBorder="1"/>
    <xf fontId="41" fillId="0" borderId="63" numFmtId="0" xfId="0" applyFont="1" applyBorder="1" applyAlignment="1">
      <alignment vertical="top" wrapText="1"/>
    </xf>
    <xf fontId="0" fillId="0" borderId="48" numFmtId="0" xfId="0" applyBorder="1"/>
    <xf fontId="14" fillId="0" borderId="41" numFmtId="0" xfId="0" applyFont="1" applyBorder="1" applyAlignment="1">
      <alignment wrapText="1"/>
    </xf>
    <xf fontId="12" fillId="0" borderId="42" numFmtId="0" xfId="0" applyFont="1" applyBorder="1" applyAlignment="1" applyProtection="1">
      <alignment horizontal="center"/>
      <protection locked="0"/>
    </xf>
    <xf fontId="41" fillId="0" borderId="41" numFmtId="0" xfId="0" applyFont="1" applyBorder="1" applyAlignment="1">
      <alignment vertical="top" wrapText="1"/>
    </xf>
    <xf fontId="21" fillId="0" borderId="51" numFmtId="2" xfId="0" applyNumberFormat="1" applyFont="1" applyBorder="1" applyAlignment="1">
      <alignment horizontal="center"/>
    </xf>
    <xf fontId="36" fillId="16" borderId="68" numFmtId="0" xfId="31" applyFont="1" applyFill="1" applyBorder="1" applyAlignment="1">
      <alignment vertical="center" wrapText="1"/>
    </xf>
    <xf fontId="36" fillId="16" borderId="23" numFmtId="0" xfId="31" applyFont="1" applyFill="1" applyBorder="1" applyAlignment="1">
      <alignment vertical="center" wrapText="1"/>
    </xf>
    <xf fontId="36" fillId="16" borderId="69" numFmtId="0" xfId="31" applyFont="1" applyFill="1" applyBorder="1" applyAlignment="1">
      <alignment vertical="center" wrapText="1"/>
    </xf>
    <xf fontId="36" fillId="16" borderId="69" numFmtId="182" xfId="31" applyNumberFormat="1" applyFont="1" applyFill="1" applyBorder="1" applyAlignment="1">
      <alignment vertical="center" wrapText="1"/>
    </xf>
    <xf fontId="36" fillId="16" borderId="24" numFmtId="183" xfId="31" applyNumberFormat="1" applyFont="1" applyFill="1" applyBorder="1" applyAlignment="1">
      <alignment horizontal="right" vertical="center"/>
    </xf>
    <xf fontId="18" fillId="15" borderId="22" numFmtId="0" xfId="0" applyFont="1" applyFill="1" applyBorder="1" applyAlignment="1">
      <alignment horizontal="left" wrapText="1"/>
    </xf>
    <xf fontId="18" fillId="15" borderId="23" numFmtId="0" xfId="0" applyFont="1" applyFill="1" applyBorder="1" applyAlignment="1">
      <alignment horizontal="left" wrapText="1"/>
    </xf>
    <xf fontId="18" fillId="15" borderId="24" numFmtId="0" xfId="0" applyFont="1" applyFill="1" applyBorder="1" applyAlignment="1">
      <alignment horizontal="left" wrapText="1"/>
    </xf>
    <xf fontId="18" fillId="15" borderId="22" numFmtId="0" xfId="0" applyFont="1" applyFill="1" applyBorder="1" applyAlignment="1">
      <alignment horizontal="right"/>
    </xf>
    <xf fontId="18" fillId="15" borderId="24" numFmtId="0" xfId="0" applyFont="1" applyFill="1" applyBorder="1" applyAlignment="1">
      <alignment horizontal="right"/>
    </xf>
    <xf fontId="14" fillId="0" borderId="25" numFmtId="183" xfId="0" applyNumberFormat="1" applyFont="1" applyBorder="1" applyAlignment="1">
      <alignment horizontal="right"/>
    </xf>
    <xf fontId="19" fillId="6" borderId="25" numFmtId="183" xfId="0" applyNumberFormat="1" applyFont="1" applyFill="1" applyBorder="1" applyAlignment="1">
      <alignment horizontal="right"/>
    </xf>
    <xf fontId="19" fillId="7" borderId="25" numFmtId="183" xfId="0" applyNumberFormat="1" applyFont="1" applyFill="1" applyBorder="1" applyAlignment="1">
      <alignment horizontal="right"/>
    </xf>
    <xf fontId="19" fillId="12" borderId="22" numFmtId="0" xfId="0" applyFont="1" applyFill="1" applyBorder="1" applyAlignment="1">
      <alignment vertical="center"/>
    </xf>
    <xf fontId="24" fillId="0" borderId="23" numFmtId="0" xfId="0" applyFont="1" applyBorder="1" applyAlignment="1">
      <alignment horizontal="left" vertical="center"/>
    </xf>
    <xf fontId="24" fillId="0" borderId="24" numFmtId="0" xfId="0" applyFont="1" applyBorder="1" applyAlignment="1">
      <alignment horizontal="left" vertical="center"/>
    </xf>
    <xf fontId="19" fillId="12" borderId="70" numFmtId="0" xfId="0" applyFont="1" applyFill="1" applyBorder="1" applyAlignment="1">
      <alignment vertical="top"/>
    </xf>
    <xf fontId="24" fillId="0" borderId="31" numFmtId="0" xfId="0" applyFont="1" applyBorder="1" applyAlignment="1">
      <alignment horizontal="justify" vertical="top"/>
    </xf>
    <xf fontId="24" fillId="0" borderId="71" numFmtId="0" xfId="0" applyFont="1" applyBorder="1" applyAlignment="1">
      <alignment horizontal="justify" vertical="top"/>
    </xf>
    <xf fontId="27" fillId="0" borderId="27" numFmtId="0" xfId="31" applyFont="1" applyBorder="1" applyAlignment="1">
      <alignment horizontal="center" vertical="center"/>
    </xf>
    <xf fontId="36" fillId="0" borderId="27" numFmtId="0" xfId="31" applyFont="1" applyBorder="1" applyAlignment="1">
      <alignment vertical="center" wrapText="1"/>
    </xf>
    <xf fontId="36" fillId="0" borderId="27" numFmtId="182" xfId="31" applyNumberFormat="1" applyFont="1" applyBorder="1" applyAlignment="1">
      <alignment vertical="center" wrapText="1"/>
    </xf>
    <xf fontId="36" fillId="0" borderId="27" numFmtId="182" xfId="31" applyNumberFormat="1" applyFont="1" applyBorder="1" applyAlignment="1">
      <alignment horizontal="right" vertical="center"/>
    </xf>
    <xf fontId="23" fillId="0" borderId="39" numFmtId="0" xfId="0" applyFont="1" applyBorder="1" applyAlignment="1">
      <alignment horizontal="justify" vertical="top" wrapText="1"/>
    </xf>
    <xf fontId="19" fillId="0" borderId="40" numFmtId="4" xfId="0" applyNumberFormat="1" applyFont="1" applyBorder="1" applyAlignment="1">
      <alignment horizontal="center" vertical="center"/>
    </xf>
    <xf fontId="21" fillId="12" borderId="72" numFmtId="0" xfId="0" applyFont="1" applyFill="1" applyBorder="1" applyAlignment="1">
      <alignment horizontal="center" vertical="top" wrapText="1"/>
    </xf>
    <xf fontId="21" fillId="10" borderId="42" numFmtId="0" xfId="0" applyFont="1" applyFill="1" applyBorder="1" applyAlignment="1">
      <alignment vertical="top" wrapText="1"/>
    </xf>
    <xf fontId="19" fillId="0" borderId="42" numFmtId="0" xfId="0" applyFont="1" applyBorder="1"/>
    <xf fontId="21" fillId="10" borderId="43" numFmtId="4" xfId="0" applyNumberFormat="1" applyFont="1" applyFill="1" applyBorder="1" applyAlignment="1">
      <alignment horizontal="center" vertical="top"/>
    </xf>
    <xf fontId="27" fillId="16" borderId="62" numFmtId="0" xfId="31" applyFont="1" applyFill="1" applyBorder="1" applyAlignment="1">
      <alignment horizontal="center" vertical="center"/>
    </xf>
    <xf fontId="36" fillId="16" borderId="39" numFmtId="0" xfId="31" applyFont="1" applyFill="1" applyBorder="1" applyAlignment="1">
      <alignment vertical="center" wrapText="1"/>
    </xf>
    <xf fontId="14" fillId="0" borderId="39" numFmtId="182" xfId="0" applyNumberFormat="1" applyFont="1" applyBorder="1"/>
    <xf fontId="19" fillId="0" borderId="40" numFmtId="182" xfId="0" applyNumberFormat="1" applyFont="1" applyBorder="1" applyAlignment="1">
      <alignment horizontal="center" vertical="center"/>
    </xf>
    <xf fontId="12" fillId="12" borderId="72" numFmtId="0" xfId="0" applyFont="1" applyFill="1" applyBorder="1" applyAlignment="1">
      <alignment horizontal="center" vertical="top" wrapText="1"/>
    </xf>
    <xf fontId="21" fillId="10" borderId="43" numFmtId="182" xfId="0" applyNumberFormat="1" applyFont="1" applyFill="1" applyBorder="1" applyAlignment="1">
      <alignment horizontal="center" vertical="top"/>
    </xf>
    <xf fontId="12" fillId="12" borderId="73" numFmtId="0" xfId="0" applyFont="1" applyFill="1" applyBorder="1" applyAlignment="1">
      <alignment horizontal="center" vertical="top" wrapText="1"/>
    </xf>
    <xf fontId="19" fillId="0" borderId="51" numFmtId="0" xfId="0" applyFont="1" applyBorder="1"/>
    <xf fontId="20" fillId="11" borderId="51" numFmtId="0" xfId="0" applyFont="1" applyFill="1" applyBorder="1" applyAlignment="1">
      <alignment horizontal="center" vertical="top"/>
    </xf>
    <xf fontId="50" fillId="10" borderId="42" numFmtId="0" xfId="0" applyFont="1" applyFill="1" applyBorder="1" applyAlignment="1">
      <alignment vertical="top" wrapText="1"/>
    </xf>
    <xf fontId="0" fillId="0" borderId="67" numFmtId="0" xfId="0" applyBorder="1"/>
    <xf fontId="21" fillId="12" borderId="73" numFmtId="0" xfId="0" applyFont="1" applyFill="1" applyBorder="1" applyAlignment="1">
      <alignment horizontal="center" vertical="top" wrapText="1"/>
    </xf>
    <xf fontId="36" fillId="16" borderId="28" numFmtId="172" xfId="31" applyNumberFormat="1" applyFont="1" applyFill="1" applyBorder="1" applyAlignment="1">
      <alignment horizontal="right" vertical="center"/>
    </xf>
    <xf fontId="21" fillId="11" borderId="39" numFmtId="0" xfId="0" applyFont="1" applyFill="1" applyBorder="1" applyAlignment="1">
      <alignment horizontal="center"/>
    </xf>
    <xf fontId="13" fillId="11" borderId="39" numFmtId="182" xfId="0" applyNumberFormat="1" applyFont="1" applyFill="1" applyBorder="1" applyAlignment="1">
      <alignment horizontal="center"/>
    </xf>
    <xf fontId="44" fillId="0" borderId="46" numFmtId="0" xfId="0" applyFont="1" applyBorder="1" applyAlignment="1">
      <alignment horizontal="justify" vertical="top" wrapText="1"/>
    </xf>
    <xf fontId="24" fillId="0" borderId="43" numFmtId="182" xfId="0" applyNumberFormat="1" applyFont="1" applyBorder="1" applyAlignment="1">
      <alignment horizontal="center" vertical="top"/>
    </xf>
    <xf fontId="21" fillId="12" borderId="74" numFmtId="0" xfId="0" applyFont="1" applyFill="1" applyBorder="1" applyAlignment="1">
      <alignment horizontal="center" vertical="top" wrapText="1"/>
    </xf>
    <xf fontId="12" fillId="0" borderId="51" numFmtId="0" xfId="0" applyFont="1" applyBorder="1" applyAlignment="1">
      <alignment horizontal="center"/>
    </xf>
    <xf fontId="21" fillId="10" borderId="45" numFmtId="183" xfId="0" applyNumberFormat="1" applyFont="1" applyFill="1" applyBorder="1" applyAlignment="1">
      <alignment horizontal="center" vertical="top"/>
    </xf>
    <xf fontId="13" fillId="11" borderId="75" numFmtId="182" xfId="0" applyNumberFormat="1" applyFont="1" applyFill="1" applyBorder="1" applyAlignment="1">
      <alignment horizontal="center"/>
    </xf>
    <xf fontId="19" fillId="12" borderId="54" numFmtId="0" xfId="0" applyFont="1" applyFill="1" applyBorder="1" applyAlignment="1">
      <alignment horizontal="center" vertical="center"/>
    </xf>
    <xf fontId="42" fillId="0" borderId="46" numFmtId="0" xfId="0" applyFont="1" applyBorder="1" applyAlignment="1">
      <alignment horizontal="justify" vertical="top" wrapText="1"/>
    </xf>
    <xf fontId="13" fillId="11" borderId="49" numFmtId="182" xfId="0" applyNumberFormat="1" applyFont="1" applyFill="1" applyBorder="1" applyAlignment="1">
      <alignment horizontal="center"/>
    </xf>
    <xf fontId="19" fillId="0" borderId="50" numFmtId="182" xfId="0" applyNumberFormat="1" applyFont="1" applyBorder="1" applyAlignment="1">
      <alignment horizontal="center" vertical="center"/>
    </xf>
    <xf fontId="21" fillId="12" borderId="54" numFmtId="0" xfId="0" applyFont="1" applyFill="1" applyBorder="1" applyAlignment="1">
      <alignment horizontal="center" vertical="top" wrapText="1"/>
    </xf>
    <xf fontId="26" fillId="0" borderId="52" numFmtId="182" xfId="0" applyNumberFormat="1" applyFont="1" applyBorder="1" applyAlignment="1">
      <alignment horizontal="center" vertical="top"/>
    </xf>
    <xf fontId="12" fillId="11" borderId="42" numFmtId="0" xfId="0" applyFont="1" applyFill="1" applyBorder="1" applyAlignment="1">
      <alignment horizontal="center"/>
    </xf>
    <xf fontId="26" fillId="0" borderId="43" numFmtId="182" xfId="0" applyNumberFormat="1" applyFont="1" applyBorder="1" applyAlignment="1">
      <alignment horizontal="center" vertical="top"/>
    </xf>
    <xf fontId="21" fillId="11" borderId="51" numFmtId="0" xfId="0" applyFont="1" applyFill="1" applyBorder="1" applyAlignment="1">
      <alignment horizontal="center"/>
    </xf>
    <xf fontId="21" fillId="0" borderId="42" numFmtId="172" xfId="0" applyNumberFormat="1" applyFont="1" applyBorder="1" applyAlignment="1" applyProtection="1">
      <alignment horizontal="center"/>
      <protection locked="0"/>
    </xf>
    <xf fontId="13" fillId="11" borderId="39" numFmtId="4" xfId="0" applyNumberFormat="1" applyFont="1" applyFill="1" applyBorder="1" applyAlignment="1">
      <alignment horizontal="center"/>
    </xf>
    <xf fontId="19" fillId="0" borderId="40" numFmtId="173" xfId="29" applyNumberFormat="1" applyFont="1" applyBorder="1" applyAlignment="1">
      <alignment horizontal="center" vertical="center"/>
    </xf>
    <xf fontId="14" fillId="0" borderId="25" numFmtId="172" xfId="28" applyNumberFormat="1" applyFont="1" applyBorder="1" applyAlignment="1">
      <alignment horizontal="right"/>
    </xf>
    <xf fontId="14" fillId="6" borderId="25" numFmtId="172" xfId="28" applyNumberFormat="1" applyFont="1" applyFill="1" applyBorder="1" applyAlignment="1">
      <alignment horizontal="right"/>
    </xf>
    <xf fontId="14" fillId="7" borderId="25" numFmtId="172" xfId="28" applyNumberFormat="1" applyFont="1" applyFill="1" applyBorder="1" applyAlignment="1">
      <alignment horizontal="right"/>
    </xf>
    <xf fontId="18" fillId="4" borderId="25" numFmtId="0" xfId="0" applyFont="1" applyFill="1" applyBorder="1" applyAlignment="1">
      <alignment wrapText="1"/>
    </xf>
    <xf fontId="18" fillId="4" borderId="25" numFmtId="0" xfId="0" applyFont="1" applyFill="1" applyBorder="1" applyAlignment="1">
      <alignment horizontal="center"/>
    </xf>
    <xf fontId="27" fillId="0" borderId="47" numFmtId="176" xfId="0" applyNumberFormat="1" applyFont="1" applyBorder="1" applyAlignment="1">
      <alignment horizontal="center" vertical="center"/>
    </xf>
    <xf fontId="25" fillId="10" borderId="42" numFmtId="0" xfId="0" applyFont="1" applyFill="1" applyBorder="1" applyAlignment="1">
      <alignment vertical="top" wrapText="1"/>
    </xf>
    <xf fontId="13" fillId="0" borderId="48" numFmtId="176" xfId="0" applyNumberFormat="1" applyFont="1" applyBorder="1"/>
    <xf fontId="27" fillId="0" borderId="50" numFmtId="176" xfId="0" applyNumberFormat="1" applyFont="1" applyBorder="1" applyAlignment="1">
      <alignment horizontal="center" vertical="center"/>
    </xf>
    <xf fontId="13" fillId="0" borderId="42" numFmtId="172" xfId="28" applyNumberFormat="1" applyFont="1" applyBorder="1"/>
    <xf fontId="27" fillId="0" borderId="43" numFmtId="172" xfId="28" applyNumberFormat="1" applyFont="1" applyBorder="1" applyAlignment="1">
      <alignment horizontal="center" vertical="center"/>
    </xf>
    <xf fontId="21" fillId="10" borderId="42" numFmtId="0" xfId="0" applyFont="1" applyFill="1" applyBorder="1" applyAlignment="1" quotePrefix="1">
      <alignment vertical="top" wrapText="1"/>
    </xf>
    <xf fontId="13" fillId="11" borderId="42" numFmtId="172" xfId="28" applyNumberFormat="1" applyFont="1" applyFill="1" applyBorder="1" applyAlignment="1">
      <alignment horizontal="center"/>
    </xf>
    <xf fontId="27" fillId="10" borderId="45" numFmtId="172" xfId="28" applyNumberFormat="1" applyFont="1" applyFill="1" applyBorder="1" applyAlignment="1">
      <alignment horizontal="center" vertical="center"/>
    </xf>
    <xf fontId="24" fillId="0" borderId="42" numFmtId="172" xfId="28" applyNumberFormat="1" applyFont="1" applyBorder="1" applyAlignment="1">
      <alignment horizontal="center" vertical="top"/>
    </xf>
    <xf fontId="27" fillId="10" borderId="43" numFmtId="172" xfId="28" applyNumberFormat="1" applyFont="1" applyFill="1" applyBorder="1" applyAlignment="1">
      <alignment horizontal="center" vertical="center"/>
    </xf>
    <xf fontId="14" fillId="13" borderId="59" numFmtId="0" xfId="0" applyFont="1" applyFill="1" applyBorder="1" applyAlignment="1">
      <alignment horizontal="center"/>
    </xf>
    <xf fontId="18" fillId="13" borderId="57" numFmtId="0" xfId="0" applyFont="1" applyFill="1" applyBorder="1" applyAlignment="1">
      <alignment vertical="center"/>
    </xf>
    <xf fontId="14" fillId="13" borderId="57" numFmtId="0" xfId="0" applyFont="1" applyFill="1" applyBorder="1" applyAlignment="1">
      <alignment horizontal="center"/>
    </xf>
    <xf fontId="14" fillId="13" borderId="57" numFmtId="172" xfId="28" applyNumberFormat="1" applyFont="1" applyFill="1" applyBorder="1" applyAlignment="1">
      <alignment horizontal="center"/>
    </xf>
    <xf fontId="21" fillId="0" borderId="39" numFmtId="172" xfId="28" applyNumberFormat="1" applyFont="1" applyBorder="1" applyAlignment="1">
      <alignment horizontal="center"/>
    </xf>
    <xf fontId="27" fillId="0" borderId="47" numFmtId="172" xfId="28" applyNumberFormat="1" applyFont="1" applyBorder="1" applyAlignment="1">
      <alignment horizontal="center" vertical="center"/>
    </xf>
    <xf fontId="13" fillId="0" borderId="48" numFmtId="172" xfId="28" applyNumberFormat="1" applyFont="1" applyBorder="1"/>
    <xf fontId="27" fillId="0" borderId="50" numFmtId="172" xfId="28" applyNumberFormat="1" applyFont="1" applyBorder="1" applyAlignment="1">
      <alignment horizontal="center" vertical="center"/>
    </xf>
    <xf fontId="27" fillId="0" borderId="52" numFmtId="172" xfId="28" applyNumberFormat="1" applyFont="1" applyBorder="1" applyAlignment="1">
      <alignment horizontal="center" vertical="center"/>
    </xf>
    <xf fontId="14" fillId="0" borderId="39" numFmtId="172" xfId="28" applyNumberFormat="1" applyFont="1" applyBorder="1"/>
    <xf fontId="14" fillId="0" borderId="40" numFmtId="172" xfId="28" applyNumberFormat="1" applyFont="1" applyBorder="1"/>
    <xf fontId="21" fillId="0" borderId="42" numFmtId="0" xfId="0" applyFont="1" applyBorder="1" applyAlignment="1">
      <alignment horizontal="justify" vertical="top" wrapText="1"/>
    </xf>
    <xf fontId="21" fillId="0" borderId="43" numFmtId="172" xfId="28" applyNumberFormat="1" applyFont="1" applyBorder="1" applyAlignment="1">
      <alignment horizontal="center" vertical="top"/>
    </xf>
    <xf fontId="21" fillId="0" borderId="42" numFmtId="0" xfId="0" applyFont="1" applyBorder="1" applyAlignment="1" quotePrefix="1">
      <alignment horizontal="justify" vertical="top" wrapText="1"/>
    </xf>
    <xf fontId="24" fillId="0" borderId="51" numFmtId="172" xfId="28" applyNumberFormat="1" applyFont="1" applyBorder="1" applyAlignment="1">
      <alignment horizontal="center" vertical="top"/>
    </xf>
    <xf fontId="21" fillId="0" borderId="45" numFmtId="172" xfId="28" applyNumberFormat="1" applyFont="1" applyBorder="1" applyAlignment="1">
      <alignment horizontal="center" vertical="top"/>
    </xf>
    <xf fontId="24" fillId="0" borderId="42" numFmtId="172" xfId="28" applyNumberFormat="1" applyFont="1" applyBorder="1" applyAlignment="1">
      <alignment horizontal="center" vertical="center"/>
    </xf>
    <xf fontId="21" fillId="10" borderId="45" numFmtId="172" xfId="28" applyNumberFormat="1" applyFont="1" applyFill="1" applyBorder="1" applyAlignment="1">
      <alignment horizontal="center" vertical="center"/>
    </xf>
    <xf fontId="21" fillId="0" borderId="48" numFmtId="172" xfId="28" applyNumberFormat="1" applyFont="1" applyBorder="1" applyAlignment="1">
      <alignment horizontal="center"/>
    </xf>
    <xf fontId="21" fillId="0" borderId="45" numFmtId="172" xfId="28" applyNumberFormat="1" applyFont="1" applyBorder="1" applyAlignment="1">
      <alignment horizontal="center" vertical="center"/>
    </xf>
    <xf fontId="24" fillId="0" borderId="51" numFmtId="172" xfId="28" applyNumberFormat="1" applyFont="1" applyBorder="1" applyAlignment="1">
      <alignment horizontal="center" vertical="center"/>
    </xf>
    <xf fontId="21" fillId="0" borderId="42" numFmtId="172" xfId="28" applyNumberFormat="1" applyFont="1" applyBorder="1" applyAlignment="1">
      <alignment horizontal="center"/>
    </xf>
    <xf fontId="13" fillId="11" borderId="39" numFmtId="172" xfId="28" applyNumberFormat="1" applyFont="1" applyFill="1" applyBorder="1" applyAlignment="1">
      <alignment horizontal="center" vertical="center"/>
    </xf>
    <xf fontId="21" fillId="0" borderId="47" numFmtId="172" xfId="28" applyNumberFormat="1" applyFont="1" applyBorder="1" applyAlignment="1">
      <alignment horizontal="center" vertical="center"/>
    </xf>
    <xf fontId="13" fillId="11" borderId="48" numFmtId="172" xfId="28" applyNumberFormat="1" applyFont="1" applyFill="1" applyBorder="1" applyAlignment="1">
      <alignment horizontal="center" vertical="center"/>
    </xf>
    <xf fontId="26" fillId="0" borderId="50" numFmtId="172" xfId="28" applyNumberFormat="1" applyFont="1" applyBorder="1" applyAlignment="1">
      <alignment horizontal="center" vertical="center"/>
    </xf>
    <xf fontId="26" fillId="0" borderId="52" numFmtId="172" xfId="28" applyNumberFormat="1" applyFont="1" applyBorder="1" applyAlignment="1">
      <alignment horizontal="center" vertical="center"/>
    </xf>
    <xf fontId="21" fillId="0" borderId="48" numFmtId="172" xfId="28" applyNumberFormat="1" applyFont="1" applyBorder="1" applyAlignment="1" applyProtection="1">
      <alignment horizontal="center"/>
      <protection locked="0"/>
    </xf>
    <xf fontId="24" fillId="0" borderId="48" numFmtId="172" xfId="28" applyNumberFormat="1" applyFont="1" applyBorder="1" applyAlignment="1">
      <alignment horizontal="center" vertical="center"/>
    </xf>
    <xf fontId="21" fillId="10" borderId="43" numFmtId="172" xfId="28" applyNumberFormat="1" applyFont="1" applyFill="1" applyBorder="1" applyAlignment="1">
      <alignment horizontal="center" vertical="center"/>
    </xf>
    <xf fontId="19" fillId="12" borderId="74" numFmtId="0" xfId="0" applyFont="1" applyFill="1" applyBorder="1" applyAlignment="1">
      <alignment horizontal="center" vertical="center"/>
    </xf>
    <xf fontId="13" fillId="11" borderId="75" numFmtId="172" xfId="28" applyNumberFormat="1" applyFont="1" applyFill="1" applyBorder="1" applyAlignment="1">
      <alignment horizontal="center" vertical="center"/>
    </xf>
    <xf fontId="26" fillId="0" borderId="40" numFmtId="172" xfId="28" applyNumberFormat="1" applyFont="1" applyBorder="1" applyAlignment="1">
      <alignment horizontal="center" vertical="center"/>
    </xf>
    <xf fontId="21" fillId="0" borderId="49" numFmtId="172" xfId="28" applyNumberFormat="1" applyFont="1" applyBorder="1" applyAlignment="1">
      <alignment horizontal="center" vertical="center"/>
    </xf>
    <xf fontId="21" fillId="0" borderId="42" numFmtId="172" xfId="28" applyNumberFormat="1" applyFont="1" applyBorder="1" applyAlignment="1">
      <alignment horizontal="center" vertical="center"/>
    </xf>
    <xf fontId="14" fillId="12" borderId="74" numFmtId="0" xfId="0" applyFont="1" applyFill="1" applyBorder="1" applyAlignment="1">
      <alignment horizontal="center" vertical="center"/>
    </xf>
    <xf fontId="13" fillId="11" borderId="42" numFmtId="172" xfId="28" applyNumberFormat="1" applyFont="1" applyFill="1" applyBorder="1" applyAlignment="1">
      <alignment horizontal="center" vertical="center"/>
    </xf>
    <xf fontId="26" fillId="0" borderId="43" numFmtId="172" xfId="28" applyNumberFormat="1" applyFont="1" applyBorder="1" applyAlignment="1">
      <alignment horizontal="center" vertical="center"/>
    </xf>
    <xf fontId="21" fillId="0" borderId="46" numFmtId="0" xfId="0" applyFont="1" applyBorder="1" applyAlignment="1">
      <alignment horizontal="justify" vertical="top" wrapText="1"/>
    </xf>
    <xf fontId="21" fillId="0" borderId="48" numFmtId="172" xfId="28" applyNumberFormat="1" applyFont="1" applyBorder="1" applyAlignment="1">
      <alignment horizontal="center" vertical="center"/>
    </xf>
    <xf fontId="21" fillId="0" borderId="52" numFmtId="172" xfId="28" applyNumberFormat="1" applyFont="1" applyBorder="1" applyAlignment="1">
      <alignment horizontal="center" vertical="center"/>
    </xf>
    <xf fontId="21" fillId="0" borderId="43" numFmtId="172" xfId="28" applyNumberFormat="1" applyFont="1" applyBorder="1" applyAlignment="1">
      <alignment horizontal="center" vertical="center"/>
    </xf>
    <xf fontId="21" fillId="0" borderId="51" numFmtId="172" xfId="28" applyNumberFormat="1" applyFont="1" applyBorder="1" applyAlignment="1">
      <alignment horizontal="center" vertical="center"/>
    </xf>
    <xf fontId="21" fillId="0" borderId="67" numFmtId="0" xfId="0" applyFont="1" applyBorder="1" applyAlignment="1">
      <alignment horizontal="justify" vertical="top" wrapText="1"/>
    </xf>
    <xf fontId="21" fillId="0" borderId="46" numFmtId="172" xfId="28" applyNumberFormat="1" applyFont="1" applyBorder="1" applyAlignment="1">
      <alignment horizontal="center" vertical="center"/>
    </xf>
    <xf fontId="21" fillId="0" borderId="56" numFmtId="172" xfId="28" applyNumberFormat="1" applyFont="1" applyBorder="1" applyAlignment="1">
      <alignment horizontal="center" vertical="center"/>
    </xf>
    <xf fontId="21" fillId="0" borderId="76" numFmtId="0" xfId="0" applyFont="1" applyBorder="1" applyAlignment="1">
      <alignment horizontal="justify" vertical="top" wrapText="1"/>
    </xf>
    <xf fontId="21" fillId="0" borderId="57" numFmtId="172" xfId="28" applyNumberFormat="1" applyFont="1" applyBorder="1" applyAlignment="1">
      <alignment horizontal="center" vertical="center"/>
    </xf>
    <xf fontId="21" fillId="0" borderId="58" numFmtId="172" xfId="28" applyNumberFormat="1" applyFont="1" applyBorder="1" applyAlignment="1">
      <alignment horizontal="center" vertical="center"/>
    </xf>
    <xf fontId="14" fillId="0" borderId="39" numFmtId="172" xfId="28" applyNumberFormat="1" applyFont="1" applyBorder="1" applyAlignment="1">
      <alignment vertical="center"/>
    </xf>
    <xf fontId="14" fillId="0" borderId="40" numFmtId="172" xfId="28" applyNumberFormat="1" applyFont="1" applyBorder="1" applyAlignment="1">
      <alignment vertical="center"/>
    </xf>
    <xf fontId="21" fillId="0" borderId="51" numFmtId="0" xfId="0" applyFont="1" applyBorder="1" applyAlignment="1">
      <alignment horizontal="justify" vertical="top" wrapText="1"/>
    </xf>
    <xf fontId="21" fillId="10" borderId="42" numFmtId="172" xfId="28" applyNumberFormat="1" applyFont="1" applyFill="1" applyBorder="1" applyAlignment="1">
      <alignment horizontal="center" vertical="center"/>
    </xf>
    <xf fontId="14" fillId="0" borderId="57" numFmtId="0" xfId="0" applyFont="1" applyBorder="1"/>
    <xf fontId="21" fillId="0" borderId="72" numFmtId="0" xfId="0" applyFont="1" applyBorder="1" applyAlignment="1">
      <alignment horizontal="justify" vertical="top" wrapText="1"/>
    </xf>
    <xf fontId="32" fillId="0" borderId="42" numFmtId="172" xfId="28" applyNumberFormat="1" applyFont="1" applyBorder="1" applyAlignment="1">
      <alignment horizontal="center" vertical="center"/>
    </xf>
    <xf fontId="1" fillId="10" borderId="43" numFmtId="172" xfId="28" applyNumberFormat="1" applyFont="1" applyFill="1" applyBorder="1" applyAlignment="1">
      <alignment horizontal="center" vertical="center"/>
    </xf>
    <xf fontId="14" fillId="0" borderId="72" numFmtId="0" xfId="0" applyFont="1" applyBorder="1"/>
    <xf fontId="1" fillId="0" borderId="43" numFmtId="172" xfId="28" applyNumberFormat="1" applyFont="1" applyBorder="1" applyAlignment="1">
      <alignment horizontal="center" vertical="center"/>
    </xf>
    <xf fontId="19" fillId="0" borderId="72" numFmtId="0" xfId="0" applyFont="1" applyBorder="1"/>
    <xf fontId="14" fillId="13" borderId="58" numFmtId="172" xfId="28" applyNumberFormat="1" applyFont="1" applyFill="1" applyBorder="1" applyAlignment="1">
      <alignment horizontal="center"/>
    </xf>
    <xf fontId="19" fillId="6" borderId="25" numFmtId="167" xfId="0" applyNumberFormat="1" applyFont="1" applyFill="1" applyBorder="1" applyAlignment="1">
      <alignment horizontal="right"/>
    </xf>
    <xf fontId="12" fillId="7" borderId="26" numFmtId="183" xfId="0" applyNumberFormat="1" applyFont="1" applyFill="1" applyBorder="1" applyAlignment="1">
      <alignment horizontal="center" vertical="top"/>
    </xf>
    <xf fontId="12" fillId="7" borderId="28" numFmtId="183" xfId="0" applyNumberFormat="1" applyFont="1" applyFill="1" applyBorder="1" applyAlignment="1">
      <alignment horizontal="center" vertical="top"/>
    </xf>
    <xf fontId="34" fillId="0" borderId="77" numFmtId="2" xfId="0" applyNumberFormat="1" applyFont="1" applyBorder="1" applyAlignment="1">
      <alignment horizontal="right"/>
    </xf>
    <xf fontId="34" fillId="0" borderId="77" numFmtId="0" xfId="0" applyFont="1" applyBorder="1"/>
    <xf fontId="20" fillId="11" borderId="0" numFmtId="0" xfId="0" applyFont="1" applyFill="1" applyAlignment="1">
      <alignment horizontal="center" vertical="top"/>
    </xf>
    <xf fontId="21" fillId="0" borderId="67" numFmtId="0" xfId="0" applyFont="1" applyBorder="1" applyAlignment="1" applyProtection="1">
      <alignment horizontal="center"/>
      <protection locked="0"/>
    </xf>
    <xf fontId="34" fillId="0" borderId="0" numFmtId="2" xfId="0" applyNumberFormat="1" applyFont="1" applyAlignment="1">
      <alignment horizontal="right"/>
    </xf>
    <xf fontId="12" fillId="12" borderId="74" numFmtId="0" xfId="0" applyFont="1" applyFill="1" applyBorder="1" applyAlignment="1">
      <alignment horizontal="center" vertical="top" wrapText="1"/>
    </xf>
    <xf fontId="34" fillId="0" borderId="32" numFmtId="0" xfId="0" applyFont="1" applyBorder="1"/>
    <xf fontId="34" fillId="0" borderId="64" numFmtId="0" xfId="0" applyFont="1" applyBorder="1" applyAlignment="1">
      <alignment horizontal="center"/>
    </xf>
    <xf fontId="34" fillId="0" borderId="78" numFmtId="2" xfId="0" applyNumberFormat="1" applyFont="1" applyBorder="1" applyAlignment="1">
      <alignment horizontal="right"/>
    </xf>
    <xf fontId="34" fillId="0" borderId="78" numFmtId="0" xfId="0" applyFont="1" applyBorder="1"/>
    <xf fontId="34" fillId="0" borderId="79" numFmtId="0" xfId="0" applyFont="1" applyBorder="1" applyAlignment="1">
      <alignment horizontal="center"/>
    </xf>
    <xf fontId="21" fillId="12" borderId="70" numFmtId="0" xfId="0" applyFont="1" applyFill="1" applyBorder="1" applyAlignment="1">
      <alignment horizontal="center" vertical="top" wrapText="1"/>
    </xf>
    <xf fontId="19" fillId="0" borderId="31" numFmtId="0" xfId="0" applyFont="1" applyBorder="1"/>
    <xf fontId="20" fillId="11" borderId="31" numFmtId="0" xfId="0" applyFont="1" applyFill="1" applyBorder="1" applyAlignment="1">
      <alignment horizontal="center" vertical="top"/>
    </xf>
    <xf fontId="34" fillId="0" borderId="80" numFmtId="2" xfId="0" applyNumberFormat="1" applyFont="1" applyBorder="1" applyAlignment="1">
      <alignment horizontal="right"/>
    </xf>
    <xf fontId="24" fillId="0" borderId="31" numFmtId="172" xfId="0" applyNumberFormat="1" applyFont="1" applyBorder="1" applyAlignment="1">
      <alignment horizontal="center" vertical="top"/>
    </xf>
    <xf fontId="21" fillId="10" borderId="71" numFmtId="183" xfId="0" applyNumberFormat="1" applyFont="1" applyFill="1" applyBorder="1" applyAlignment="1">
      <alignment horizontal="center" vertical="top"/>
    </xf>
    <xf fontId="34" fillId="0" borderId="81" numFmtId="167" xfId="7" applyNumberFormat="1" applyFont="1" applyBorder="1" applyAlignment="1">
      <alignment vertical="center"/>
    </xf>
    <xf fontId="34" fillId="0" borderId="36" numFmtId="167" xfId="7" applyNumberFormat="1" applyFont="1" applyBorder="1"/>
  </cellXfs>
  <cellStyles count="46">
    <cellStyle name="ACentre" xfId="1"/>
    <cellStyle name="ATitre" xfId="2"/>
    <cellStyle name="centréhaut" xfId="3"/>
    <cellStyle name="Date" xfId="4"/>
    <cellStyle name="Euro" xfId="5"/>
    <cellStyle name="FMG" xfId="6"/>
    <cellStyle name="Milliers" xfId="7" builtinId="3"/>
    <cellStyle name="Milliers [0] 2" xfId="8"/>
    <cellStyle name="Milliers 10" xfId="9"/>
    <cellStyle name="Milliers 11" xfId="10"/>
    <cellStyle name="Milliers 12" xfId="11"/>
    <cellStyle name="Milliers 13" xfId="12"/>
    <cellStyle name="Milliers 14" xfId="13"/>
    <cellStyle name="Milliers 15" xfId="14"/>
    <cellStyle name="Milliers 16" xfId="15"/>
    <cellStyle name="Milliers 17" xfId="16"/>
    <cellStyle name="Milliers 18" xfId="17"/>
    <cellStyle name="Milliers 19" xfId="18"/>
    <cellStyle name="Milliers 2" xfId="19"/>
    <cellStyle name="Milliers 3" xfId="20"/>
    <cellStyle name="Milliers 4" xfId="21"/>
    <cellStyle name="Milliers 5" xfId="22"/>
    <cellStyle name="Milliers 6" xfId="23"/>
    <cellStyle name="Milliers 6 2" xfId="24"/>
    <cellStyle name="Milliers 7" xfId="25"/>
    <cellStyle name="Milliers 8" xfId="26"/>
    <cellStyle name="Milliers 9" xfId="27"/>
    <cellStyle name="Monétaire" xfId="28" builtinId="4"/>
    <cellStyle name="Monétaire 2" xfId="29"/>
    <cellStyle name="Normal" xfId="0" builtinId="0"/>
    <cellStyle name="Normal 17" xfId="30"/>
    <cellStyle name="Normal 2" xfId="31"/>
    <cellStyle name="Normal 2 2" xfId="32"/>
    <cellStyle name="Normal 2 2 2" xfId="33"/>
    <cellStyle name="Normal 3" xfId="34"/>
    <cellStyle name="Normal 4" xfId="35"/>
    <cellStyle name="Normal 7" xfId="36"/>
    <cellStyle name="PK" xfId="37"/>
    <cellStyle name="prix" xfId="38"/>
    <cellStyle name="prixcentre" xfId="39"/>
    <cellStyle name="sousprix" xfId="40"/>
    <cellStyle name="SousSoustitre" xfId="41"/>
    <cellStyle name="soustitre" xfId="42"/>
    <cellStyle name="soustitre feuille" xfId="43"/>
    <cellStyle name="soustitrecentre" xfId="44"/>
    <cellStyle name="titre feuille"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externalLink" Target="externalLinks/externalLink1.xml"/><Relationship  Id="rId10"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theme" Target="theme/theme1.xml"/><Relationship  Id="rId9" Type="http://schemas.openxmlformats.org/officeDocument/2006/relationships/sharedStrings" Target="sharedString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 Id="rId3" Type="http://schemas.openxmlformats.org/officeDocument/2006/relationships/image" Target="../media/image3.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2</xdr:col>
      <xdr:colOff>40565</xdr:colOff>
      <xdr:row>4</xdr:row>
      <xdr:rowOff>228409</xdr:rowOff>
    </xdr:from>
    <xdr:to>
      <xdr:col>3</xdr:col>
      <xdr:colOff>2593</xdr:colOff>
      <xdr:row>5</xdr:row>
      <xdr:rowOff>495300</xdr:rowOff>
    </xdr:to>
    <xdr:pic>
      <xdr:nvPicPr>
        <xdr:cNvPr id="5" name="Image 4"/>
        <xdr:cNvPicPr>
          <a:picLocks noChangeAspect="1"/>
        </xdr:cNvPicPr>
      </xdr:nvPicPr>
      <xdr:blipFill>
        <a:blip r:embed="rId1"/>
        <a:stretch/>
      </xdr:blipFill>
      <xdr:spPr bwMode="auto">
        <a:xfrm>
          <a:off x="1625525" y="4434649"/>
          <a:ext cx="754508" cy="960312"/>
        </a:xfrm>
        <a:prstGeom prst="rect">
          <a:avLst/>
        </a:prstGeom>
      </xdr:spPr>
    </xdr:pic>
    <xdr:clientData/>
  </xdr:twoCellAnchor>
  <xdr:twoCellAnchor editAs="oneCell">
    <xdr:from>
      <xdr:col>1</xdr:col>
      <xdr:colOff>791231</xdr:colOff>
      <xdr:row>3</xdr:row>
      <xdr:rowOff>27214</xdr:rowOff>
    </xdr:from>
    <xdr:to>
      <xdr:col>3</xdr:col>
      <xdr:colOff>518159</xdr:colOff>
      <xdr:row>3</xdr:row>
      <xdr:rowOff>673953</xdr:rowOff>
    </xdr:to>
    <xdr:pic>
      <xdr:nvPicPr>
        <xdr:cNvPr id="6" name="Image 5"/>
        <xdr:cNvPicPr>
          <a:picLocks noChangeAspect="1"/>
        </xdr:cNvPicPr>
      </xdr:nvPicPr>
      <xdr:blipFill>
        <a:blip r:embed="rId2"/>
        <a:stretch/>
      </xdr:blipFill>
      <xdr:spPr bwMode="auto">
        <a:xfrm>
          <a:off x="1583711" y="3540035"/>
          <a:ext cx="1311889" cy="646738"/>
        </a:xfrm>
        <a:prstGeom prst="rect">
          <a:avLst/>
        </a:prstGeom>
      </xdr:spPr>
    </xdr:pic>
    <xdr:clientData/>
  </xdr:twoCellAnchor>
  <xdr:twoCellAnchor editAs="oneCell">
    <xdr:from>
      <xdr:col>3</xdr:col>
      <xdr:colOff>1074421</xdr:colOff>
      <xdr:row>1</xdr:row>
      <xdr:rowOff>76200</xdr:rowOff>
    </xdr:from>
    <xdr:to>
      <xdr:col>3</xdr:col>
      <xdr:colOff>2758441</xdr:colOff>
      <xdr:row>1</xdr:row>
      <xdr:rowOff>1234283</xdr:rowOff>
    </xdr:to>
    <xdr:pic>
      <xdr:nvPicPr>
        <xdr:cNvPr id="8" name="Image 7"/>
        <xdr:cNvPicPr>
          <a:picLocks noChangeAspect="1"/>
        </xdr:cNvPicPr>
      </xdr:nvPicPr>
      <xdr:blipFill>
        <a:blip r:embed="rId3"/>
        <a:srcRect l="1752" t="1960" r="1237" b="0"/>
        <a:stretch/>
      </xdr:blipFill>
      <xdr:spPr bwMode="auto">
        <a:xfrm>
          <a:off x="3451861" y="571500"/>
          <a:ext cx="1684020" cy="1158084"/>
        </a:xfrm>
        <a:prstGeom prst="rect">
          <a:avLst/>
        </a:prstGeom>
      </xdr:spPr>
    </xdr:pic>
    <xdr:clientData/>
  </xdr:twoCellAnchor>
  <xdr:twoCellAnchor editAs="twoCell">
    <xdr:from>
      <xdr:col>3</xdr:col>
      <xdr:colOff>31750</xdr:colOff>
      <xdr:row>4</xdr:row>
      <xdr:rowOff>101600</xdr:rowOff>
    </xdr:from>
    <xdr:to>
      <xdr:col>3</xdr:col>
      <xdr:colOff>939800</xdr:colOff>
      <xdr:row>5</xdr:row>
      <xdr:rowOff>596900</xdr:rowOff>
    </xdr:to>
    <xdr:pic>
      <xdr:nvPicPr>
        <xdr:cNvPr id="0" name=""/>
        <xdr:cNvPicPr/>
      </xdr:nvPicPr>
      <xdr:blipFill>
        <a:blip r:embed="rId4"/>
        <a:stretch/>
      </xdr:blipFill>
      <xdr:spPr bwMode="auto">
        <a:xfrm>
          <a:off x="0" y="0"/>
          <a:ext cx="0" cy="0"/>
        </a:xfrm>
      </xdr:spPr>
    </xdr:pic>
    <xdr:clientData/>
  </xdr:two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file:///Y:\Etude%20de%20prix%20AB\Devis%202015\Excel\40051%20Honoraires%20AB%20ENG%20-%20STR%20-%20NORPAC%20-%2055%20LOGTS%20-%20ESCAPO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VIS AB ENGINEERING"/>
      <sheetName val="Données d'entrée"/>
      <sheetName val="infos métré etude de prix"/>
      <sheetName val="Passation Technique"/>
      <sheetName val="Passation Financière"/>
    </sheetNames>
    <sheetDataSet>
      <sheetData sheetId="0"/>
      <sheetData sheetId="1">
        <row r="4">
          <cell r="Q4" t="str">
            <v xml:space="preserve">De : M. Walid ECHRIF</v>
          </cell>
        </row>
      </sheetData>
      <sheetData sheetId="2">
        <row r="11">
          <cell r="G11">
            <v>1</v>
          </cell>
        </row>
        <row r="12">
          <cell r="G12">
            <v>2</v>
          </cell>
        </row>
        <row r="13">
          <cell r="G13">
            <v>3</v>
          </cell>
        </row>
      </sheetData>
      <sheetData sheetId="3"/>
      <sheetData sheetId="4"/>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D5" activeCellId="0" sqref="D5:F6"/>
    </sheetView>
  </sheetViews>
  <sheetFormatPr baseColWidth="10" defaultRowHeight="14.5"/>
  <cols>
    <col customWidth="1" min="4" max="4" width="42.453125"/>
    <col customWidth="1" min="6" max="6" width="39.453125"/>
    <col bestFit="1" customWidth="1" min="7" max="7" width="12.6328125"/>
  </cols>
  <sheetData>
    <row r="1" s="1" customFormat="1" ht="39" customHeight="1">
      <c r="A1" s="2" t="s">
        <v>0</v>
      </c>
      <c r="B1" s="3"/>
      <c r="C1" s="3"/>
      <c r="D1" s="3"/>
      <c r="E1" s="3"/>
      <c r="F1" s="4"/>
    </row>
    <row r="2" s="1" customFormat="1" ht="108" customHeight="1">
      <c r="A2" s="5"/>
      <c r="B2" s="6"/>
      <c r="C2" s="6"/>
      <c r="D2" s="6"/>
      <c r="E2" s="6"/>
      <c r="F2" s="7"/>
    </row>
    <row r="3" s="1" customFormat="1" ht="129.65000000000001" customHeight="1">
      <c r="A3" s="8" t="s">
        <v>1</v>
      </c>
      <c r="B3" s="9"/>
      <c r="C3" s="9"/>
      <c r="D3" s="9"/>
      <c r="E3" s="9"/>
      <c r="F3" s="10"/>
    </row>
    <row r="4" s="1" customFormat="1" ht="54.649999999999999" customHeight="1">
      <c r="A4" s="11" t="s">
        <v>2</v>
      </c>
      <c r="B4" s="12"/>
      <c r="C4" s="13" t="s">
        <v>3</v>
      </c>
      <c r="D4" s="13"/>
      <c r="E4" s="13"/>
      <c r="F4" s="14"/>
    </row>
    <row r="5" s="1" customFormat="1" ht="54.75" customHeight="1">
      <c r="A5" s="11" t="s">
        <v>4</v>
      </c>
      <c r="B5" s="12"/>
      <c r="C5" s="15"/>
      <c r="D5" s="16" t="s">
        <v>5</v>
      </c>
      <c r="E5" s="16"/>
      <c r="F5" s="17"/>
    </row>
    <row r="6" s="1" customFormat="1" ht="77" customHeight="1">
      <c r="A6" s="11" t="s">
        <v>6</v>
      </c>
      <c r="B6" s="12"/>
      <c r="C6" s="18"/>
      <c r="D6" s="19"/>
      <c r="E6" s="19"/>
      <c r="F6" s="20"/>
    </row>
    <row r="7" s="1" customFormat="1" ht="52.399999999999999" customHeight="1">
      <c r="A7" s="11" t="s">
        <v>7</v>
      </c>
      <c r="B7" s="12"/>
      <c r="C7" s="21"/>
      <c r="D7" s="21"/>
      <c r="E7" s="21"/>
      <c r="F7" s="22"/>
    </row>
    <row r="8" s="1" customFormat="1" ht="13.4" customHeight="1">
      <c r="A8" s="23"/>
      <c r="B8" s="24"/>
      <c r="C8" s="24"/>
      <c r="D8" s="24"/>
      <c r="E8" s="24"/>
      <c r="F8" s="25"/>
      <c r="G8" s="26"/>
      <c r="H8" s="26"/>
      <c r="I8" s="26"/>
      <c r="J8" s="26"/>
    </row>
    <row r="9" ht="20">
      <c r="A9" s="27" t="s">
        <v>8</v>
      </c>
      <c r="B9" s="27"/>
      <c r="C9" s="27"/>
      <c r="D9" s="27"/>
      <c r="E9" s="27"/>
      <c r="F9" s="27"/>
    </row>
    <row r="10" ht="49" customHeight="1">
      <c r="A10" s="28" t="s">
        <v>9</v>
      </c>
      <c r="B10" s="28"/>
      <c r="C10" s="28"/>
      <c r="D10" s="28"/>
      <c r="E10" s="28"/>
      <c r="F10" s="28"/>
    </row>
    <row r="11">
      <c r="F11" s="29"/>
    </row>
    <row r="12" ht="17.5">
      <c r="A12" s="30" t="s">
        <v>10</v>
      </c>
      <c r="B12" s="30"/>
      <c r="C12" s="30"/>
      <c r="D12" s="30"/>
      <c r="E12" s="30"/>
      <c r="F12" s="30"/>
    </row>
    <row r="13" ht="15.5">
      <c r="A13" s="31" t="s">
        <v>11</v>
      </c>
      <c r="B13" s="32" t="s">
        <v>12</v>
      </c>
      <c r="C13" s="33"/>
      <c r="D13" s="34"/>
      <c r="E13" s="35" t="s">
        <v>13</v>
      </c>
      <c r="F13" s="36"/>
    </row>
    <row r="14">
      <c r="A14" s="37">
        <v>1</v>
      </c>
      <c r="B14" s="38" t="s">
        <v>14</v>
      </c>
      <c r="C14" s="39"/>
      <c r="D14" s="40"/>
      <c r="E14" s="41">
        <f>+'1 - Gros oeuvre'!F6</f>
        <v>0</v>
      </c>
      <c r="F14" s="42"/>
    </row>
    <row r="15">
      <c r="A15" s="37">
        <v>2</v>
      </c>
      <c r="B15" s="43" t="s">
        <v>15</v>
      </c>
      <c r="C15" s="43"/>
      <c r="D15" s="43"/>
      <c r="E15" s="41">
        <f>'2 - Archi'!E12</f>
        <v>0</v>
      </c>
      <c r="F15" s="42"/>
      <c r="G15" s="29"/>
      <c r="H15" s="29"/>
    </row>
    <row r="16">
      <c r="A16" s="37">
        <v>3</v>
      </c>
      <c r="B16" s="43" t="s">
        <v>16</v>
      </c>
      <c r="C16" s="43"/>
      <c r="D16" s="43"/>
      <c r="E16" s="41">
        <f>+'3 - Electricité'!E16</f>
        <v>0</v>
      </c>
      <c r="F16" s="42"/>
    </row>
    <row r="17">
      <c r="A17" s="37">
        <v>4</v>
      </c>
      <c r="B17" s="43" t="s">
        <v>17</v>
      </c>
      <c r="C17" s="43"/>
      <c r="D17" s="43"/>
      <c r="E17" s="41">
        <f>+'4 - Fluides'!E7</f>
        <v>0</v>
      </c>
      <c r="F17" s="42"/>
    </row>
    <row r="18">
      <c r="A18" s="37">
        <v>5</v>
      </c>
      <c r="B18" s="43" t="s">
        <v>18</v>
      </c>
      <c r="C18" s="43"/>
      <c r="D18" s="43"/>
      <c r="E18" s="41">
        <f>+'5 - VRD'!E9</f>
        <v>0</v>
      </c>
      <c r="F18" s="42"/>
    </row>
    <row r="19">
      <c r="A19" s="44" t="s">
        <v>19</v>
      </c>
      <c r="B19" s="45"/>
      <c r="C19" s="45"/>
      <c r="D19" s="46"/>
      <c r="E19" s="47">
        <f>SUM(E14:F18)</f>
        <v>0</v>
      </c>
      <c r="F19" s="48"/>
    </row>
    <row r="20">
      <c r="A20" s="44" t="s">
        <v>20</v>
      </c>
      <c r="B20" s="45"/>
      <c r="C20" s="45"/>
      <c r="D20" s="46"/>
      <c r="E20" s="47"/>
      <c r="F20" s="48"/>
    </row>
    <row r="21">
      <c r="A21" s="49" t="s">
        <v>21</v>
      </c>
      <c r="B21" s="50"/>
      <c r="C21" s="50"/>
      <c r="D21" s="51"/>
      <c r="E21" s="52">
        <f>+E20+E19</f>
        <v>0</v>
      </c>
      <c r="F21" s="53"/>
    </row>
    <row r="22">
      <c r="H22" s="29"/>
    </row>
    <row r="23">
      <c r="F23" s="29"/>
    </row>
    <row r="28">
      <c r="F28" s="29"/>
    </row>
  </sheetData>
  <mergeCells count="31">
    <mergeCell ref="D5:F6"/>
    <mergeCell ref="A5:B5"/>
    <mergeCell ref="A6:B6"/>
    <mergeCell ref="A7:B7"/>
    <mergeCell ref="C7:F7"/>
    <mergeCell ref="A1:F1"/>
    <mergeCell ref="A2:F2"/>
    <mergeCell ref="A3:F3"/>
    <mergeCell ref="A4:B4"/>
    <mergeCell ref="C4:F4"/>
    <mergeCell ref="B14:D14"/>
    <mergeCell ref="E14:F14"/>
    <mergeCell ref="A9:F9"/>
    <mergeCell ref="A10:F10"/>
    <mergeCell ref="A12:F12"/>
    <mergeCell ref="B13:D13"/>
    <mergeCell ref="E13:F13"/>
    <mergeCell ref="E16:F16"/>
    <mergeCell ref="E15:F15"/>
    <mergeCell ref="A21:D21"/>
    <mergeCell ref="E21:F21"/>
    <mergeCell ref="E20:F20"/>
    <mergeCell ref="E19:F19"/>
    <mergeCell ref="E18:F18"/>
    <mergeCell ref="E17:F17"/>
    <mergeCell ref="B18:D18"/>
    <mergeCell ref="A19:D19"/>
    <mergeCell ref="A20:D20"/>
    <mergeCell ref="B15:D15"/>
    <mergeCell ref="B16:D16"/>
    <mergeCell ref="B17:D1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topLeftCell="B4" zoomScale="130" workbookViewId="0">
      <selection activeCell="C4" activeCellId="0" sqref="C4:E4"/>
    </sheetView>
  </sheetViews>
  <sheetFormatPr baseColWidth="10" defaultColWidth="11.54296875" defaultRowHeight="14.25"/>
  <cols>
    <col customWidth="1" min="1" max="1" style="26" width="11.54296875"/>
    <col bestFit="1" customWidth="1" min="2" max="2" style="54" width="10.08984375"/>
    <col customWidth="1" min="3" max="3" style="26" width="62.6328125"/>
    <col bestFit="1" customWidth="1" min="4" max="4" style="55" width="17.08984375"/>
    <col customWidth="1" min="5" max="5" style="26" width="10.08984375"/>
    <col customWidth="1" min="6" max="6" style="26" width="12.6328125"/>
    <col bestFit="1" customWidth="1" min="7" max="7" style="26" width="14"/>
    <col customWidth="1" min="8" max="8" style="26" width="13.36328125"/>
    <col min="9" max="16384" style="26" width="11.54296875"/>
  </cols>
  <sheetData>
    <row r="1" ht="40.25" customHeight="1">
      <c r="A1" s="56"/>
      <c r="B1" s="57" t="s">
        <v>22</v>
      </c>
      <c r="C1" s="58"/>
      <c r="D1" s="58"/>
      <c r="E1" s="58"/>
      <c r="F1" s="58"/>
      <c r="G1" s="59"/>
      <c r="H1" s="60"/>
      <c r="I1" s="60"/>
      <c r="J1" s="60"/>
      <c r="K1" s="60"/>
      <c r="L1" s="60"/>
      <c r="M1" s="60"/>
      <c r="N1" s="60"/>
      <c r="O1" s="60"/>
    </row>
    <row r="2" ht="14.5">
      <c r="A2" s="56"/>
    </row>
    <row r="3" ht="21" customHeight="1">
      <c r="A3" s="56"/>
      <c r="B3" s="61" t="s">
        <v>10</v>
      </c>
      <c r="C3" s="62"/>
      <c r="D3" s="62"/>
      <c r="E3" s="62"/>
      <c r="F3" s="62"/>
      <c r="G3" s="63"/>
    </row>
    <row r="4" ht="13.75" customHeight="1">
      <c r="B4" s="31" t="s">
        <v>11</v>
      </c>
      <c r="C4" s="64" t="s">
        <v>12</v>
      </c>
      <c r="D4" s="65"/>
      <c r="E4" s="66"/>
      <c r="F4" s="67" t="s">
        <v>13</v>
      </c>
      <c r="G4" s="68"/>
    </row>
    <row r="5" ht="13.75" customHeight="1">
      <c r="B5" s="69">
        <v>1</v>
      </c>
      <c r="C5" s="38" t="s">
        <v>23</v>
      </c>
      <c r="D5" s="39"/>
      <c r="E5" s="40"/>
      <c r="F5" s="70">
        <f>G109</f>
        <v>0</v>
      </c>
      <c r="G5" s="71"/>
    </row>
    <row r="6" ht="14.4" customHeight="1">
      <c r="B6" s="44" t="s">
        <v>19</v>
      </c>
      <c r="C6" s="45"/>
      <c r="D6" s="45"/>
      <c r="E6" s="46"/>
      <c r="F6" s="70">
        <f>SUM(F5:G5)</f>
        <v>0</v>
      </c>
      <c r="G6" s="71"/>
    </row>
    <row r="7" ht="14.4" customHeight="1">
      <c r="B7" s="44" t="s">
        <v>20</v>
      </c>
      <c r="C7" s="45"/>
      <c r="D7" s="45"/>
      <c r="E7" s="46"/>
      <c r="F7" s="72"/>
      <c r="G7" s="73"/>
    </row>
    <row r="8" ht="16.25" customHeight="1">
      <c r="B8" s="49" t="s">
        <v>21</v>
      </c>
      <c r="C8" s="50"/>
      <c r="D8" s="50"/>
      <c r="E8" s="51"/>
      <c r="F8" s="74"/>
      <c r="G8" s="75"/>
    </row>
    <row r="9" ht="14.4" customHeight="1">
      <c r="B9" s="76"/>
      <c r="C9" s="76"/>
      <c r="D9" s="76"/>
      <c r="E9" s="76"/>
      <c r="F9" s="76"/>
      <c r="G9" s="76"/>
    </row>
    <row r="10" ht="19.75" customHeight="1">
      <c r="B10" s="77" t="s">
        <v>24</v>
      </c>
      <c r="C10" s="77"/>
      <c r="D10" s="77"/>
      <c r="E10" s="77"/>
      <c r="F10" s="77"/>
      <c r="G10" s="77"/>
    </row>
    <row r="11" ht="18" customHeight="1">
      <c r="B11" s="78" t="s">
        <v>11</v>
      </c>
      <c r="C11" s="79" t="s">
        <v>12</v>
      </c>
      <c r="D11" s="78" t="s">
        <v>25</v>
      </c>
      <c r="E11" s="78" t="s">
        <v>26</v>
      </c>
      <c r="F11" s="78" t="s">
        <v>27</v>
      </c>
      <c r="G11" s="78" t="s">
        <v>13</v>
      </c>
    </row>
    <row r="12" ht="15">
      <c r="B12" s="80">
        <v>1</v>
      </c>
      <c r="C12" s="80" t="s">
        <v>28</v>
      </c>
      <c r="D12" s="81"/>
      <c r="E12" s="82"/>
      <c r="F12" s="82"/>
      <c r="G12" s="82"/>
    </row>
    <row r="13" ht="15.65" customHeight="1">
      <c r="B13" s="83"/>
      <c r="C13" s="84" t="s">
        <v>29</v>
      </c>
      <c r="D13" s="85"/>
      <c r="E13" s="85"/>
      <c r="F13" s="85"/>
      <c r="G13" s="86"/>
    </row>
    <row r="14" ht="20.399999999999999" customHeight="1">
      <c r="B14" s="87"/>
      <c r="C14" s="88" t="s">
        <v>30</v>
      </c>
      <c r="D14" s="89"/>
      <c r="E14" s="89"/>
      <c r="F14" s="89"/>
      <c r="G14" s="90"/>
    </row>
    <row r="15" s="91" customFormat="1" ht="13.75" hidden="1" customHeight="1">
      <c r="A15" s="92"/>
      <c r="B15" s="87"/>
      <c r="C15" s="93" t="s">
        <v>31</v>
      </c>
      <c r="D15" s="94"/>
      <c r="E15" s="94"/>
      <c r="F15" s="94"/>
      <c r="G15" s="94"/>
      <c r="H15" s="94"/>
      <c r="I15" s="94"/>
      <c r="J15" s="94"/>
      <c r="K15" s="94"/>
      <c r="L15" s="94"/>
      <c r="M15" s="94"/>
      <c r="N15" s="95"/>
      <c r="O15" s="26"/>
    </row>
    <row r="16" s="92" customFormat="1" ht="15.75" hidden="1" customHeight="1">
      <c r="B16" s="87"/>
      <c r="C16" s="96" t="s">
        <v>32</v>
      </c>
      <c r="D16" s="97"/>
      <c r="E16" s="98"/>
      <c r="F16" s="99"/>
      <c r="G16" s="100"/>
      <c r="L16" s="91"/>
      <c r="M16" s="91"/>
      <c r="N16" s="91"/>
      <c r="O16" s="91"/>
    </row>
    <row r="17" s="92" customFormat="1" ht="26.399999999999999" hidden="1" customHeight="1">
      <c r="B17" s="87"/>
      <c r="C17" s="101" t="s">
        <v>33</v>
      </c>
      <c r="D17" s="102"/>
      <c r="E17" s="103"/>
      <c r="F17" s="104"/>
      <c r="G17" s="105"/>
    </row>
    <row r="18" s="92" customFormat="1" ht="13.75" hidden="1" customHeight="1">
      <c r="B18" s="87"/>
      <c r="C18" s="106" t="s">
        <v>34</v>
      </c>
      <c r="D18" s="107" t="s">
        <v>35</v>
      </c>
      <c r="E18" s="108"/>
      <c r="F18" s="109"/>
      <c r="G18" s="110"/>
      <c r="H18" s="91"/>
      <c r="I18" s="91"/>
      <c r="J18" s="91"/>
      <c r="K18" s="91"/>
    </row>
    <row r="19" s="92" customFormat="1" ht="16.25" hidden="1" customHeight="1">
      <c r="B19" s="87"/>
      <c r="C19" s="96" t="s">
        <v>36</v>
      </c>
      <c r="D19" s="111"/>
      <c r="E19" s="112"/>
      <c r="F19" s="113"/>
      <c r="G19" s="114"/>
    </row>
    <row r="20" s="92" customFormat="1" ht="13.25" hidden="1" customHeight="1">
      <c r="B20" s="87"/>
      <c r="C20" s="115" t="s">
        <v>37</v>
      </c>
      <c r="D20" s="116"/>
      <c r="E20" s="117"/>
      <c r="F20" s="118"/>
      <c r="G20" s="119"/>
    </row>
    <row r="21" s="92" customFormat="1" ht="16.5" hidden="1" customHeight="1">
      <c r="B21" s="87"/>
      <c r="C21" s="106" t="s">
        <v>34</v>
      </c>
      <c r="D21" s="120" t="s">
        <v>35</v>
      </c>
      <c r="E21" s="121"/>
      <c r="F21" s="122"/>
      <c r="G21" s="123"/>
    </row>
    <row r="22" s="92" customFormat="1" ht="16.5" hidden="1" customHeight="1">
      <c r="B22" s="87"/>
      <c r="C22" s="115" t="s">
        <v>38</v>
      </c>
      <c r="D22" s="120"/>
      <c r="E22" s="117"/>
      <c r="F22" s="122"/>
      <c r="G22" s="119"/>
    </row>
    <row r="23" s="92" customFormat="1" ht="13.25" hidden="1" customHeight="1">
      <c r="B23" s="87"/>
      <c r="C23" s="124" t="s">
        <v>39</v>
      </c>
      <c r="D23" s="120"/>
      <c r="E23" s="125"/>
      <c r="F23" s="122"/>
      <c r="G23" s="126"/>
    </row>
    <row r="24" s="92" customFormat="1" ht="13.75" hidden="1" customHeight="1">
      <c r="B24" s="87"/>
      <c r="C24" s="106" t="s">
        <v>40</v>
      </c>
      <c r="D24" s="120" t="s">
        <v>25</v>
      </c>
      <c r="E24" s="127"/>
      <c r="F24" s="122">
        <f>H24/655.957</f>
        <v>0</v>
      </c>
      <c r="G24" s="128">
        <f>F24*E24</f>
        <v>0</v>
      </c>
    </row>
    <row r="25" s="92" customFormat="1" ht="13.25" hidden="1" customHeight="1">
      <c r="B25" s="87"/>
      <c r="C25" s="115" t="s">
        <v>41</v>
      </c>
      <c r="D25" s="120"/>
      <c r="E25" s="103"/>
      <c r="F25" s="104"/>
      <c r="G25" s="129"/>
    </row>
    <row r="26" s="92" customFormat="1" ht="13.75" hidden="1" customHeight="1">
      <c r="B26" s="87"/>
      <c r="C26" s="106" t="s">
        <v>40</v>
      </c>
      <c r="D26" s="120" t="s">
        <v>25</v>
      </c>
      <c r="E26" s="130"/>
      <c r="F26" s="122"/>
      <c r="G26" s="128"/>
      <c r="H26" s="26"/>
      <c r="I26" s="26"/>
      <c r="J26" s="26"/>
      <c r="K26" s="26"/>
    </row>
    <row r="27" s="92" customFormat="1" ht="13.75" hidden="1" customHeight="1">
      <c r="B27" s="87"/>
      <c r="C27" s="115" t="s">
        <v>42</v>
      </c>
      <c r="D27" s="131"/>
      <c r="E27" s="121"/>
      <c r="F27" s="132"/>
      <c r="G27" s="133"/>
      <c r="H27" s="26"/>
      <c r="I27" s="26"/>
      <c r="J27" s="26"/>
      <c r="K27" s="26"/>
    </row>
    <row r="28" s="92" customFormat="1" ht="16.25" hidden="1" customHeight="1">
      <c r="B28" s="87"/>
      <c r="C28" s="96" t="s">
        <v>43</v>
      </c>
      <c r="D28" s="134"/>
      <c r="E28" s="134"/>
      <c r="F28" s="113"/>
      <c r="G28" s="135"/>
      <c r="H28" s="26"/>
      <c r="I28" s="26"/>
      <c r="J28" s="26"/>
      <c r="K28" s="26"/>
    </row>
    <row r="29" s="92" customFormat="1" ht="13.75" hidden="1" customHeight="1">
      <c r="B29" s="87"/>
      <c r="C29" s="115" t="s">
        <v>44</v>
      </c>
      <c r="D29" s="117"/>
      <c r="E29" s="125"/>
      <c r="F29" s="136"/>
      <c r="G29" s="137"/>
      <c r="H29" s="26"/>
      <c r="I29" s="26"/>
      <c r="J29" s="26"/>
      <c r="K29" s="26"/>
    </row>
    <row r="30" s="92" customFormat="1" ht="13.75" hidden="1" customHeight="1">
      <c r="B30" s="87"/>
      <c r="C30" s="106" t="s">
        <v>40</v>
      </c>
      <c r="D30" s="127" t="s">
        <v>25</v>
      </c>
      <c r="E30" s="127"/>
      <c r="F30" s="122"/>
      <c r="G30" s="128"/>
      <c r="H30" s="26"/>
      <c r="I30" s="26"/>
      <c r="J30" s="26"/>
      <c r="K30" s="26"/>
    </row>
    <row r="31" s="92" customFormat="1" ht="13.75" hidden="1" customHeight="1">
      <c r="B31" s="87"/>
      <c r="C31" s="115" t="s">
        <v>45</v>
      </c>
      <c r="D31" s="127"/>
      <c r="E31" s="103"/>
      <c r="F31" s="104"/>
      <c r="G31" s="129"/>
      <c r="H31" s="26"/>
      <c r="I31" s="26"/>
      <c r="J31" s="26"/>
      <c r="K31" s="26"/>
    </row>
    <row r="32" s="92" customFormat="1" ht="13.75" hidden="1" customHeight="1">
      <c r="B32" s="87"/>
      <c r="C32" s="106" t="s">
        <v>40</v>
      </c>
      <c r="D32" s="103" t="s">
        <v>25</v>
      </c>
      <c r="E32" s="130"/>
      <c r="F32" s="122"/>
      <c r="G32" s="128"/>
      <c r="H32" s="26"/>
      <c r="I32" s="26"/>
      <c r="J32" s="26"/>
      <c r="K32" s="26"/>
    </row>
    <row r="33" s="92" customFormat="1" ht="26.399999999999999" hidden="1" customHeight="1">
      <c r="B33" s="87"/>
      <c r="C33" s="124" t="s">
        <v>46</v>
      </c>
      <c r="D33" s="103"/>
      <c r="E33" s="130"/>
      <c r="F33" s="122"/>
      <c r="G33" s="128"/>
      <c r="H33" s="26"/>
      <c r="I33" s="26"/>
      <c r="J33" s="26"/>
      <c r="K33" s="26"/>
    </row>
    <row r="34" s="92" customFormat="1" ht="13.75" hidden="1" customHeight="1">
      <c r="B34" s="87"/>
      <c r="C34" s="115" t="s">
        <v>47</v>
      </c>
      <c r="D34" s="130"/>
      <c r="E34" s="127"/>
      <c r="F34" s="122"/>
      <c r="G34" s="128"/>
      <c r="H34" s="26"/>
      <c r="I34" s="26"/>
      <c r="J34" s="26"/>
      <c r="K34" s="26"/>
    </row>
    <row r="35" s="92" customFormat="1" ht="13.75" hidden="1" customHeight="1">
      <c r="B35" s="87"/>
      <c r="C35" s="106" t="s">
        <v>40</v>
      </c>
      <c r="D35" s="127" t="s">
        <v>25</v>
      </c>
      <c r="E35" s="127">
        <v>1</v>
      </c>
      <c r="F35" s="138">
        <v>610</v>
      </c>
      <c r="G35" s="139"/>
      <c r="H35" s="26"/>
      <c r="I35" s="26"/>
      <c r="J35" s="26"/>
      <c r="K35" s="26"/>
    </row>
    <row r="36" ht="14" hidden="1" customHeight="1">
      <c r="B36" s="87"/>
      <c r="C36" s="115" t="s">
        <v>48</v>
      </c>
      <c r="D36" s="127"/>
      <c r="E36" s="127"/>
      <c r="F36" s="138"/>
      <c r="G36" s="139"/>
      <c r="L36" s="92"/>
      <c r="M36" s="92"/>
      <c r="N36" s="92"/>
      <c r="O36" s="92"/>
    </row>
    <row r="37" s="140" customFormat="1" ht="13.75" hidden="1" customHeight="1">
      <c r="B37" s="87"/>
      <c r="C37" s="106" t="s">
        <v>40</v>
      </c>
      <c r="D37" s="120" t="s">
        <v>25</v>
      </c>
      <c r="E37" s="127"/>
      <c r="F37" s="138"/>
      <c r="G37" s="139"/>
      <c r="L37" s="26"/>
      <c r="M37" s="26"/>
      <c r="N37" s="26"/>
      <c r="O37" s="26"/>
    </row>
    <row r="38" s="141" customFormat="1" ht="13.25" hidden="1" customHeight="1">
      <c r="B38" s="87"/>
      <c r="C38" s="142"/>
      <c r="D38" s="143"/>
      <c r="E38" s="144"/>
      <c r="F38" s="145"/>
      <c r="G38" s="146"/>
      <c r="L38" s="140"/>
      <c r="M38" s="140"/>
      <c r="N38" s="140"/>
      <c r="O38" s="140"/>
    </row>
    <row r="39" s="140" customFormat="1" ht="13.25" hidden="1" customHeight="1">
      <c r="B39" s="87"/>
      <c r="C39" s="101"/>
      <c r="D39" s="147" t="s">
        <v>49</v>
      </c>
      <c r="E39" s="127"/>
      <c r="F39" s="148"/>
      <c r="G39" s="139"/>
      <c r="L39" s="141"/>
      <c r="M39" s="141"/>
      <c r="N39" s="141"/>
      <c r="O39" s="141"/>
    </row>
    <row r="40" s="141" customFormat="1" ht="13.75" hidden="1" customHeight="1">
      <c r="B40" s="87"/>
      <c r="C40" s="101" t="s">
        <v>50</v>
      </c>
      <c r="D40" s="149"/>
      <c r="E40" s="150"/>
      <c r="F40" s="148"/>
      <c r="G40" s="139"/>
      <c r="L40" s="140"/>
      <c r="M40" s="140"/>
      <c r="N40" s="140"/>
      <c r="O40" s="140"/>
    </row>
    <row r="41" s="141" customFormat="1" ht="13.75" hidden="1" customHeight="1">
      <c r="B41" s="87"/>
      <c r="C41" s="101" t="s">
        <v>51</v>
      </c>
      <c r="D41" s="151" t="s">
        <v>49</v>
      </c>
      <c r="E41" s="152"/>
      <c r="F41" s="153"/>
      <c r="G41" s="154"/>
    </row>
    <row r="42" s="141" customFormat="1" ht="13.25" hidden="1" customHeight="1">
      <c r="B42" s="87"/>
      <c r="C42" s="155" t="s">
        <v>52</v>
      </c>
      <c r="D42" s="149"/>
      <c r="E42" s="150"/>
      <c r="F42" s="148"/>
      <c r="G42" s="139"/>
    </row>
    <row r="43" s="141" customFormat="1" ht="13.75" hidden="1" customHeight="1">
      <c r="B43" s="87"/>
      <c r="C43" s="101" t="s">
        <v>51</v>
      </c>
      <c r="D43" s="156" t="s">
        <v>49</v>
      </c>
      <c r="E43" s="157"/>
      <c r="F43" s="158"/>
      <c r="G43" s="159"/>
    </row>
    <row r="44" s="141" customFormat="1" ht="13.25" hidden="1" customHeight="1">
      <c r="B44" s="87"/>
      <c r="C44" s="160" t="s">
        <v>53</v>
      </c>
      <c r="D44" s="149"/>
      <c r="E44" s="150"/>
      <c r="F44" s="148"/>
      <c r="G44" s="139"/>
    </row>
    <row r="45" s="92" customFormat="1" ht="13.75" hidden="1" customHeight="1">
      <c r="B45" s="87"/>
      <c r="C45" s="101" t="s">
        <v>51</v>
      </c>
      <c r="D45" s="161" t="s">
        <v>49</v>
      </c>
      <c r="E45" s="162"/>
      <c r="F45" s="163"/>
      <c r="G45" s="164"/>
      <c r="L45" s="141"/>
      <c r="M45" s="141"/>
      <c r="N45" s="141"/>
      <c r="O45" s="141"/>
    </row>
    <row r="46" s="92" customFormat="1" ht="16.25" hidden="1" customHeight="1">
      <c r="B46" s="87"/>
      <c r="C46" s="96" t="s">
        <v>54</v>
      </c>
      <c r="D46" s="97"/>
      <c r="E46" s="98"/>
      <c r="F46" s="165"/>
      <c r="G46" s="166"/>
    </row>
    <row r="47" s="141" customFormat="1" ht="13.25" hidden="1" customHeight="1">
      <c r="B47" s="87"/>
      <c r="C47" s="167" t="s">
        <v>55</v>
      </c>
      <c r="D47" s="149"/>
      <c r="E47" s="168"/>
      <c r="F47" s="169"/>
      <c r="G47" s="170"/>
      <c r="L47" s="92"/>
      <c r="M47" s="92"/>
      <c r="N47" s="92"/>
      <c r="O47" s="92"/>
    </row>
    <row r="48" s="92" customFormat="1" ht="13.75" hidden="1" customHeight="1">
      <c r="B48" s="87"/>
      <c r="C48" s="101" t="s">
        <v>51</v>
      </c>
      <c r="D48" s="171" t="s">
        <v>49</v>
      </c>
      <c r="E48" s="172"/>
      <c r="F48" s="148"/>
      <c r="G48" s="139"/>
      <c r="L48" s="141"/>
      <c r="M48" s="141"/>
      <c r="N48" s="141"/>
      <c r="O48" s="141"/>
    </row>
    <row r="49" s="141" customFormat="1" ht="13.75" hidden="1" customHeight="1">
      <c r="B49" s="87"/>
      <c r="C49" s="101" t="s">
        <v>56</v>
      </c>
      <c r="D49" s="120"/>
      <c r="E49" s="172"/>
      <c r="F49" s="148"/>
      <c r="G49" s="139"/>
      <c r="L49" s="92"/>
      <c r="M49" s="92"/>
      <c r="N49" s="92"/>
      <c r="O49" s="92"/>
    </row>
    <row r="50" s="92" customFormat="1" ht="13.75" hidden="1" customHeight="1">
      <c r="B50" s="87"/>
      <c r="C50" s="101" t="s">
        <v>51</v>
      </c>
      <c r="D50" s="120" t="s">
        <v>49</v>
      </c>
      <c r="E50" s="172"/>
      <c r="F50" s="148"/>
      <c r="G50" s="139"/>
      <c r="L50" s="141"/>
      <c r="M50" s="141"/>
      <c r="N50" s="141"/>
      <c r="O50" s="141"/>
    </row>
    <row r="51" s="141" customFormat="1" ht="13.25" hidden="1" customHeight="1">
      <c r="B51" s="87"/>
      <c r="C51" s="101" t="s">
        <v>57</v>
      </c>
      <c r="D51" s="171"/>
      <c r="E51" s="172"/>
      <c r="F51" s="148"/>
      <c r="G51" s="139"/>
      <c r="L51" s="92"/>
      <c r="M51" s="92"/>
      <c r="N51" s="92"/>
      <c r="O51" s="92"/>
    </row>
    <row r="52" s="92" customFormat="1" ht="13.75" hidden="1" customHeight="1">
      <c r="B52" s="87"/>
      <c r="C52" s="101" t="s">
        <v>51</v>
      </c>
      <c r="D52" s="120" t="s">
        <v>49</v>
      </c>
      <c r="E52" s="172"/>
      <c r="F52" s="148"/>
      <c r="G52" s="139"/>
      <c r="L52" s="141"/>
      <c r="M52" s="141"/>
      <c r="N52" s="141"/>
      <c r="O52" s="141"/>
    </row>
    <row r="53" s="141" customFormat="1" ht="13.25" hidden="1" customHeight="1">
      <c r="B53" s="87"/>
      <c r="C53" s="101" t="s">
        <v>58</v>
      </c>
      <c r="D53" s="171"/>
      <c r="E53" s="172"/>
      <c r="F53" s="148"/>
      <c r="G53" s="139"/>
      <c r="L53" s="92"/>
      <c r="M53" s="92"/>
      <c r="N53" s="92"/>
      <c r="O53" s="92"/>
    </row>
    <row r="54" s="92" customFormat="1" ht="13.75" hidden="1" customHeight="1">
      <c r="B54" s="87"/>
      <c r="C54" s="101" t="s">
        <v>51</v>
      </c>
      <c r="D54" s="120" t="s">
        <v>49</v>
      </c>
      <c r="E54" s="172"/>
      <c r="F54" s="148"/>
      <c r="G54" s="139"/>
      <c r="L54" s="141"/>
      <c r="M54" s="141"/>
      <c r="N54" s="141"/>
      <c r="O54" s="141"/>
    </row>
    <row r="55" s="141" customFormat="1" ht="13.75" hidden="1" customHeight="1">
      <c r="B55" s="87"/>
      <c r="C55" s="101" t="s">
        <v>59</v>
      </c>
      <c r="D55" s="173"/>
      <c r="E55" s="172"/>
      <c r="F55" s="148"/>
      <c r="G55" s="139"/>
      <c r="L55" s="92"/>
      <c r="M55" s="92"/>
      <c r="N55" s="92"/>
      <c r="O55" s="92"/>
    </row>
    <row r="56" s="174" customFormat="1" ht="16.25" hidden="1" customHeight="1">
      <c r="B56" s="87"/>
      <c r="C56" s="175" t="s">
        <v>51</v>
      </c>
      <c r="D56" s="120" t="s">
        <v>49</v>
      </c>
      <c r="E56" s="172"/>
      <c r="F56" s="148"/>
      <c r="G56" s="139"/>
      <c r="L56" s="141"/>
      <c r="M56" s="141"/>
      <c r="N56" s="141"/>
      <c r="O56" s="141"/>
    </row>
    <row r="57" s="174" customFormat="1" ht="53.399999999999999" hidden="1" customHeight="1">
      <c r="B57" s="87"/>
      <c r="C57" s="96" t="s">
        <v>60</v>
      </c>
      <c r="D57" s="97"/>
      <c r="E57" s="98"/>
      <c r="F57" s="165"/>
      <c r="G57" s="166"/>
    </row>
    <row r="58" s="174" customFormat="1" ht="52.75" hidden="1" customHeight="1">
      <c r="B58" s="87"/>
      <c r="C58" s="101" t="s">
        <v>61</v>
      </c>
      <c r="D58" s="176"/>
      <c r="E58" s="177"/>
      <c r="F58" s="178"/>
      <c r="G58" s="179"/>
    </row>
    <row r="59" s="174" customFormat="1" ht="13.75" hidden="1" customHeight="1">
      <c r="B59" s="87"/>
      <c r="C59" s="180" t="s">
        <v>51</v>
      </c>
      <c r="D59" s="120" t="s">
        <v>49</v>
      </c>
      <c r="E59" s="172"/>
      <c r="F59" s="178"/>
      <c r="G59" s="181"/>
    </row>
    <row r="60" s="174" customFormat="1" ht="13.25" hidden="1" customHeight="1">
      <c r="B60" s="87"/>
      <c r="C60" s="101" t="s">
        <v>62</v>
      </c>
      <c r="D60" s="176"/>
      <c r="E60" s="177"/>
      <c r="F60" s="178"/>
      <c r="G60" s="179"/>
    </row>
    <row r="61" s="174" customFormat="1" ht="13.75" hidden="1" customHeight="1">
      <c r="B61" s="87"/>
      <c r="C61" s="106" t="s">
        <v>63</v>
      </c>
      <c r="D61" s="120" t="s">
        <v>25</v>
      </c>
      <c r="E61" s="172"/>
      <c r="F61" s="178"/>
      <c r="G61" s="179"/>
    </row>
    <row r="62" s="174" customFormat="1" ht="26.399999999999999" hidden="1" customHeight="1">
      <c r="B62" s="87"/>
      <c r="C62" s="101" t="s">
        <v>64</v>
      </c>
      <c r="D62" s="176"/>
      <c r="E62" s="177"/>
      <c r="F62" s="178"/>
      <c r="G62" s="179"/>
    </row>
    <row r="63" s="174" customFormat="1" ht="13.75" hidden="1" customHeight="1">
      <c r="B63" s="87"/>
      <c r="C63" s="106" t="s">
        <v>63</v>
      </c>
      <c r="D63" s="120" t="s">
        <v>25</v>
      </c>
      <c r="E63" s="172"/>
      <c r="F63" s="178"/>
      <c r="G63" s="179"/>
    </row>
    <row r="64" s="174" customFormat="1" ht="26.399999999999999" hidden="1" customHeight="1">
      <c r="B64" s="87"/>
      <c r="C64" s="101" t="s">
        <v>65</v>
      </c>
      <c r="D64" s="176"/>
      <c r="E64" s="177"/>
      <c r="F64" s="178"/>
      <c r="G64" s="179"/>
    </row>
    <row r="65" s="174" customFormat="1" ht="21" hidden="1" customHeight="1">
      <c r="B65" s="87"/>
      <c r="C65" s="106" t="s">
        <v>63</v>
      </c>
      <c r="D65" s="120" t="s">
        <v>25</v>
      </c>
      <c r="E65" s="172"/>
      <c r="F65" s="178"/>
      <c r="G65" s="179"/>
    </row>
    <row r="66" s="174" customFormat="1" ht="13.25" hidden="1" customHeight="1">
      <c r="B66" s="87"/>
      <c r="C66" s="101" t="s">
        <v>66</v>
      </c>
      <c r="D66" s="182"/>
      <c r="E66" s="183"/>
      <c r="F66" s="178"/>
      <c r="G66" s="179"/>
    </row>
    <row r="67" s="174" customFormat="1" ht="39.649999999999999" hidden="1" customHeight="1">
      <c r="B67" s="87"/>
      <c r="C67" s="106" t="s">
        <v>63</v>
      </c>
      <c r="D67" s="120" t="s">
        <v>25</v>
      </c>
      <c r="E67" s="172"/>
      <c r="F67" s="178"/>
      <c r="G67" s="179"/>
    </row>
    <row r="68" s="174" customFormat="1" ht="39.649999999999999" hidden="1" customHeight="1">
      <c r="B68" s="87"/>
      <c r="C68" s="101" t="s">
        <v>67</v>
      </c>
      <c r="D68" s="120"/>
      <c r="E68" s="172"/>
      <c r="F68" s="178"/>
      <c r="G68" s="179"/>
    </row>
    <row r="69" s="174" customFormat="1" ht="13.75" hidden="1" customHeight="1">
      <c r="B69" s="87"/>
      <c r="C69" s="106" t="s">
        <v>68</v>
      </c>
      <c r="D69" s="120" t="s">
        <v>49</v>
      </c>
      <c r="E69" s="172"/>
      <c r="F69" s="178"/>
      <c r="G69" s="179"/>
    </row>
    <row r="70" s="174" customFormat="1" ht="39.649999999999999" hidden="1" customHeight="1">
      <c r="B70" s="87"/>
      <c r="C70" s="101" t="s">
        <v>69</v>
      </c>
      <c r="D70" s="120"/>
      <c r="E70" s="172"/>
      <c r="F70" s="178"/>
      <c r="G70" s="179"/>
    </row>
    <row r="71" s="174" customFormat="1" ht="13.75" hidden="1" customHeight="1">
      <c r="B71" s="87"/>
      <c r="C71" s="106" t="s">
        <v>68</v>
      </c>
      <c r="D71" s="120" t="s">
        <v>49</v>
      </c>
      <c r="E71" s="172"/>
      <c r="F71" s="178"/>
      <c r="G71" s="179"/>
    </row>
    <row r="72" s="174" customFormat="1" ht="39.649999999999999" hidden="1" customHeight="1">
      <c r="B72" s="87"/>
      <c r="C72" s="101" t="s">
        <v>70</v>
      </c>
      <c r="D72" s="120"/>
      <c r="E72" s="172"/>
      <c r="F72" s="178"/>
      <c r="G72" s="179"/>
    </row>
    <row r="73" s="174" customFormat="1" ht="16.25" hidden="1" customHeight="1">
      <c r="B73" s="87"/>
      <c r="C73" s="106" t="s">
        <v>68</v>
      </c>
      <c r="D73" s="120" t="s">
        <v>49</v>
      </c>
      <c r="E73" s="172"/>
      <c r="F73" s="178"/>
      <c r="G73" s="179"/>
    </row>
    <row r="74" s="174" customFormat="1" ht="16.25" hidden="1" customHeight="1">
      <c r="B74" s="87"/>
      <c r="C74" s="96" t="s">
        <v>71</v>
      </c>
      <c r="D74" s="97"/>
      <c r="E74" s="98"/>
      <c r="F74" s="165"/>
      <c r="G74" s="166"/>
    </row>
    <row r="75" s="174" customFormat="1" ht="26.399999999999999" hidden="1" customHeight="1">
      <c r="B75" s="87"/>
      <c r="C75" s="101" t="s">
        <v>72</v>
      </c>
      <c r="D75" s="176"/>
      <c r="E75" s="177"/>
      <c r="F75" s="178"/>
      <c r="G75" s="179"/>
    </row>
    <row r="76" s="174" customFormat="1" ht="13.75" hidden="1" customHeight="1">
      <c r="B76" s="87"/>
      <c r="C76" s="180" t="s">
        <v>51</v>
      </c>
      <c r="D76" s="120" t="s">
        <v>49</v>
      </c>
      <c r="E76" s="172"/>
      <c r="F76" s="178"/>
      <c r="G76" s="181"/>
      <c r="H76" s="26"/>
      <c r="I76" s="26"/>
      <c r="J76" s="26"/>
      <c r="K76" s="26"/>
    </row>
    <row r="77" s="174" customFormat="1" ht="13.75" hidden="1" customHeight="1">
      <c r="B77" s="87"/>
      <c r="C77" s="115" t="s">
        <v>73</v>
      </c>
      <c r="D77" s="184"/>
      <c r="E77" s="103"/>
      <c r="F77" s="185"/>
      <c r="G77" s="170"/>
      <c r="H77" s="26"/>
      <c r="I77" s="26"/>
      <c r="J77" s="26"/>
      <c r="K77" s="26"/>
    </row>
    <row r="78" s="174" customFormat="1" ht="13.75" hidden="1" customHeight="1">
      <c r="B78" s="87"/>
      <c r="C78" s="106" t="s">
        <v>40</v>
      </c>
      <c r="D78" s="120" t="s">
        <v>25</v>
      </c>
      <c r="E78" s="130"/>
      <c r="F78" s="138"/>
      <c r="G78" s="139"/>
      <c r="H78" s="26"/>
      <c r="I78" s="26"/>
      <c r="J78" s="26"/>
      <c r="K78" s="26"/>
    </row>
    <row r="79" s="174" customFormat="1" ht="13.75" hidden="1" customHeight="1">
      <c r="B79" s="87"/>
      <c r="C79" s="115" t="s">
        <v>74</v>
      </c>
      <c r="D79" s="184"/>
      <c r="E79" s="127"/>
      <c r="F79" s="138"/>
      <c r="G79" s="139"/>
      <c r="H79" s="26"/>
      <c r="I79" s="26"/>
      <c r="J79" s="26"/>
      <c r="K79" s="26"/>
    </row>
    <row r="80" s="174" customFormat="1" ht="13.75" hidden="1" customHeight="1">
      <c r="B80" s="87"/>
      <c r="C80" s="106" t="s">
        <v>40</v>
      </c>
      <c r="D80" s="120" t="s">
        <v>25</v>
      </c>
      <c r="E80" s="127"/>
      <c r="F80" s="138">
        <f>H80/655.957</f>
        <v>0</v>
      </c>
      <c r="G80" s="139">
        <f>F80*E80</f>
        <v>0</v>
      </c>
      <c r="H80" s="26"/>
      <c r="I80" s="26"/>
      <c r="J80" s="26"/>
      <c r="K80" s="26"/>
    </row>
    <row r="81" s="174" customFormat="1" ht="13.75" hidden="1" customHeight="1">
      <c r="A81" s="186"/>
      <c r="B81" s="87"/>
      <c r="C81" s="115" t="s">
        <v>75</v>
      </c>
      <c r="D81" s="184"/>
      <c r="E81" s="127"/>
      <c r="F81" s="138"/>
      <c r="G81" s="139"/>
      <c r="H81" s="26"/>
      <c r="I81" s="26"/>
      <c r="J81" s="26"/>
      <c r="K81" s="26"/>
    </row>
    <row r="82" s="174" customFormat="1" ht="15" hidden="1" customHeight="1">
      <c r="A82" s="186"/>
      <c r="B82" s="87"/>
      <c r="C82" s="106" t="s">
        <v>76</v>
      </c>
      <c r="D82" s="120" t="s">
        <v>49</v>
      </c>
      <c r="E82" s="127">
        <v>1</v>
      </c>
      <c r="F82" s="138">
        <v>30</v>
      </c>
      <c r="G82" s="139"/>
      <c r="H82" s="26"/>
      <c r="I82" s="26"/>
      <c r="J82" s="26"/>
      <c r="K82" s="26"/>
    </row>
    <row r="83" s="174" customFormat="1" ht="15" hidden="1" customHeight="1">
      <c r="A83" s="186"/>
      <c r="B83" s="87"/>
      <c r="C83" s="115" t="s">
        <v>77</v>
      </c>
      <c r="D83" s="184"/>
      <c r="E83" s="127"/>
      <c r="F83" s="122"/>
      <c r="G83" s="128"/>
      <c r="H83" s="26"/>
      <c r="I83" s="26"/>
      <c r="J83" s="26"/>
      <c r="K83" s="26"/>
    </row>
    <row r="84" s="174" customFormat="1" ht="27" customHeight="1">
      <c r="A84" s="186"/>
      <c r="B84" s="87"/>
      <c r="C84" s="187" t="s">
        <v>78</v>
      </c>
      <c r="D84" s="188"/>
      <c r="E84" s="188"/>
      <c r="F84" s="188"/>
      <c r="G84" s="189"/>
      <c r="H84" s="190"/>
      <c r="I84" s="26"/>
      <c r="J84" s="26"/>
      <c r="K84" s="26"/>
      <c r="L84" s="26"/>
      <c r="M84" s="26"/>
      <c r="N84" s="26"/>
      <c r="O84" s="26"/>
      <c r="P84" s="26"/>
      <c r="Q84" s="26"/>
      <c r="R84" s="26"/>
      <c r="S84" s="26"/>
    </row>
    <row r="85" s="174" customFormat="1" ht="14.4" customHeight="1">
      <c r="B85" s="191"/>
      <c r="C85" s="192"/>
      <c r="D85" s="55"/>
      <c r="E85" s="26"/>
      <c r="F85" s="26"/>
      <c r="G85" s="26"/>
      <c r="H85" s="26"/>
      <c r="I85" s="26"/>
      <c r="J85" s="26"/>
      <c r="K85" s="26"/>
      <c r="L85" s="26"/>
      <c r="M85" s="26"/>
      <c r="N85" s="26"/>
      <c r="O85" s="26"/>
      <c r="P85" s="26"/>
      <c r="Q85" s="26"/>
      <c r="R85" s="26"/>
      <c r="S85" s="26"/>
    </row>
    <row r="86" s="174" customFormat="1" ht="15.5">
      <c r="A86" s="186"/>
      <c r="B86" s="193">
        <v>2</v>
      </c>
      <c r="C86" s="194" t="s">
        <v>79</v>
      </c>
      <c r="D86" s="195"/>
      <c r="E86" s="195"/>
      <c r="F86" s="195"/>
      <c r="G86" s="196"/>
      <c r="H86" s="26"/>
      <c r="I86" s="26"/>
      <c r="J86" s="26"/>
      <c r="K86" s="26"/>
    </row>
    <row r="87" s="174" customFormat="1">
      <c r="A87" s="186"/>
      <c r="B87" s="197" t="s">
        <v>80</v>
      </c>
      <c r="C87" s="124" t="s">
        <v>81</v>
      </c>
      <c r="D87" s="127"/>
      <c r="E87" s="127"/>
      <c r="F87" s="198"/>
      <c r="G87" s="128"/>
      <c r="H87" s="26"/>
      <c r="I87" s="26"/>
      <c r="J87" s="26"/>
      <c r="K87" s="26"/>
    </row>
    <row r="88" s="174" customFormat="1" ht="15">
      <c r="A88" s="186"/>
      <c r="B88" s="199"/>
      <c r="C88" s="106" t="s">
        <v>82</v>
      </c>
      <c r="D88" s="200" t="s">
        <v>83</v>
      </c>
      <c r="E88" s="130">
        <v>124.5</v>
      </c>
      <c r="F88" s="201"/>
      <c r="G88" s="202">
        <f>F88*E88</f>
        <v>0</v>
      </c>
      <c r="H88" s="26"/>
      <c r="I88" s="26"/>
      <c r="J88" s="26"/>
      <c r="K88" s="26"/>
    </row>
    <row r="89" s="174" customFormat="1">
      <c r="A89" s="186"/>
      <c r="B89" s="197" t="s">
        <v>84</v>
      </c>
      <c r="C89" s="124" t="s">
        <v>85</v>
      </c>
      <c r="D89" s="125"/>
      <c r="E89" s="125"/>
      <c r="F89" s="203"/>
      <c r="G89" s="186"/>
      <c r="H89" s="26"/>
      <c r="I89" s="26"/>
      <c r="J89" s="26"/>
      <c r="K89" s="26"/>
    </row>
    <row r="90" s="174" customFormat="1" ht="15">
      <c r="A90" s="186"/>
      <c r="B90" s="199"/>
      <c r="C90" s="106" t="s">
        <v>82</v>
      </c>
      <c r="D90" s="200" t="s">
        <v>83</v>
      </c>
      <c r="E90" s="130">
        <v>3</v>
      </c>
      <c r="F90" s="201"/>
      <c r="G90" s="202">
        <f>F90*E90</f>
        <v>0</v>
      </c>
      <c r="H90" s="26"/>
      <c r="I90" s="26"/>
      <c r="J90" s="26"/>
      <c r="K90" s="26"/>
    </row>
    <row r="91" s="174" customFormat="1">
      <c r="A91" s="186"/>
      <c r="B91" s="197" t="s">
        <v>86</v>
      </c>
      <c r="C91" s="124" t="s">
        <v>87</v>
      </c>
      <c r="D91" s="127"/>
      <c r="E91" s="127"/>
      <c r="F91" s="201"/>
      <c r="G91" s="204"/>
      <c r="H91" s="26"/>
      <c r="I91" s="26"/>
      <c r="J91" s="26"/>
      <c r="K91" s="26"/>
    </row>
    <row r="92" s="174" customFormat="1" ht="15">
      <c r="A92" s="186"/>
      <c r="B92" s="199"/>
      <c r="C92" s="106" t="s">
        <v>82</v>
      </c>
      <c r="D92" s="200" t="s">
        <v>83</v>
      </c>
      <c r="E92" s="130">
        <v>15</v>
      </c>
      <c r="F92" s="201"/>
      <c r="G92" s="202">
        <f>F92*E92</f>
        <v>0</v>
      </c>
      <c r="H92" s="26"/>
      <c r="I92" s="26"/>
      <c r="J92" s="26"/>
      <c r="K92" s="26"/>
    </row>
    <row r="93" s="174" customFormat="1">
      <c r="A93" s="186"/>
      <c r="B93" s="197" t="s">
        <v>88</v>
      </c>
      <c r="C93" s="124" t="s">
        <v>89</v>
      </c>
      <c r="D93" s="127"/>
      <c r="E93" s="127"/>
      <c r="F93" s="201"/>
      <c r="G93" s="204"/>
      <c r="H93" s="26"/>
      <c r="I93" s="26"/>
      <c r="J93" s="26"/>
      <c r="K93" s="26"/>
    </row>
    <row r="94" s="174" customFormat="1" ht="15">
      <c r="A94" s="186"/>
      <c r="B94" s="199"/>
      <c r="C94" s="106" t="s">
        <v>82</v>
      </c>
      <c r="D94" s="200" t="s">
        <v>83</v>
      </c>
      <c r="E94" s="130">
        <v>122</v>
      </c>
      <c r="F94" s="201"/>
      <c r="G94" s="202">
        <f>F94*E94</f>
        <v>0</v>
      </c>
      <c r="H94" s="26"/>
      <c r="I94" s="26"/>
      <c r="J94" s="26"/>
      <c r="K94" s="26"/>
    </row>
    <row r="95" s="174" customFormat="1">
      <c r="A95" s="186"/>
      <c r="B95" s="197" t="s">
        <v>90</v>
      </c>
      <c r="C95" s="124" t="s">
        <v>91</v>
      </c>
      <c r="D95" s="127"/>
      <c r="E95" s="127"/>
      <c r="F95" s="201"/>
      <c r="G95" s="204"/>
      <c r="H95" s="26"/>
      <c r="I95" s="26"/>
      <c r="J95" s="26"/>
      <c r="K95" s="26"/>
    </row>
    <row r="96" s="174" customFormat="1" ht="15">
      <c r="A96" s="186"/>
      <c r="B96" s="199"/>
      <c r="C96" s="106" t="s">
        <v>82</v>
      </c>
      <c r="D96" s="200" t="s">
        <v>83</v>
      </c>
      <c r="E96" s="130">
        <v>18.199999999999999</v>
      </c>
      <c r="F96" s="201"/>
      <c r="G96" s="202">
        <f>F96*E96</f>
        <v>0</v>
      </c>
      <c r="H96" s="26"/>
      <c r="I96" s="26"/>
      <c r="J96" s="26"/>
      <c r="K96" s="26"/>
    </row>
    <row r="97" s="174" customFormat="1">
      <c r="A97" s="186"/>
      <c r="B97" s="197" t="s">
        <v>92</v>
      </c>
      <c r="C97" s="124" t="s">
        <v>93</v>
      </c>
      <c r="D97" s="127"/>
      <c r="E97" s="127"/>
      <c r="F97" s="201"/>
      <c r="G97" s="204"/>
      <c r="H97" s="26"/>
      <c r="I97" s="26"/>
      <c r="J97" s="26"/>
      <c r="K97" s="26"/>
    </row>
    <row r="98" s="174" customFormat="1" ht="15">
      <c r="A98" s="186"/>
      <c r="B98" s="199"/>
      <c r="C98" s="106" t="s">
        <v>82</v>
      </c>
      <c r="D98" s="200" t="s">
        <v>83</v>
      </c>
      <c r="E98" s="130">
        <v>16.199999999999999</v>
      </c>
      <c r="F98" s="201"/>
      <c r="G98" s="202">
        <f>F98*E98</f>
        <v>0</v>
      </c>
      <c r="H98" s="26"/>
      <c r="I98" s="26"/>
      <c r="J98" s="26"/>
      <c r="K98" s="26"/>
    </row>
    <row r="99" s="174" customFormat="1">
      <c r="A99" s="186"/>
      <c r="B99" s="197" t="s">
        <v>94</v>
      </c>
      <c r="C99" s="124" t="s">
        <v>95</v>
      </c>
      <c r="D99" s="127"/>
      <c r="E99" s="127"/>
      <c r="F99" s="201"/>
      <c r="G99" s="204"/>
      <c r="H99" s="26"/>
      <c r="I99" s="26"/>
      <c r="J99" s="26"/>
      <c r="K99" s="26"/>
    </row>
    <row r="100" s="174" customFormat="1" ht="15">
      <c r="A100" s="186"/>
      <c r="B100" s="199"/>
      <c r="C100" s="106" t="s">
        <v>82</v>
      </c>
      <c r="D100" s="200" t="s">
        <v>83</v>
      </c>
      <c r="E100" s="130">
        <v>11</v>
      </c>
      <c r="F100" s="201"/>
      <c r="G100" s="202">
        <f>F100*E100</f>
        <v>0</v>
      </c>
      <c r="H100" s="26"/>
      <c r="I100" s="26"/>
      <c r="J100" s="26"/>
      <c r="K100" s="26"/>
    </row>
    <row r="101" s="174" customFormat="1">
      <c r="A101" s="186"/>
      <c r="B101" s="197" t="s">
        <v>96</v>
      </c>
      <c r="C101" s="124" t="s">
        <v>97</v>
      </c>
      <c r="D101" s="125"/>
      <c r="E101" s="125"/>
      <c r="F101" s="201"/>
      <c r="G101" s="204"/>
      <c r="H101" s="26"/>
      <c r="I101" s="26"/>
      <c r="J101" s="26"/>
      <c r="K101" s="26"/>
    </row>
    <row r="102" s="174" customFormat="1" ht="15">
      <c r="A102" s="186"/>
      <c r="B102" s="199"/>
      <c r="C102" s="106" t="s">
        <v>82</v>
      </c>
      <c r="D102" s="200" t="s">
        <v>83</v>
      </c>
      <c r="E102" s="130">
        <v>250</v>
      </c>
      <c r="F102" s="201"/>
      <c r="G102" s="202">
        <f>F102*E102</f>
        <v>0</v>
      </c>
      <c r="H102" s="26"/>
      <c r="I102" s="26"/>
      <c r="J102" s="26"/>
      <c r="K102" s="26"/>
    </row>
    <row r="103" s="174" customFormat="1">
      <c r="A103" s="186"/>
      <c r="B103" s="197" t="s">
        <v>98</v>
      </c>
      <c r="C103" s="124" t="s">
        <v>99</v>
      </c>
      <c r="D103" s="205"/>
      <c r="E103" s="206"/>
      <c r="F103" s="201"/>
      <c r="G103" s="204"/>
      <c r="H103" s="26"/>
      <c r="I103" s="26"/>
      <c r="J103" s="26"/>
      <c r="K103" s="26"/>
    </row>
    <row r="104" s="174" customFormat="1" ht="15">
      <c r="A104" s="186"/>
      <c r="B104" s="199"/>
      <c r="C104" s="106" t="s">
        <v>82</v>
      </c>
      <c r="D104" s="200" t="s">
        <v>83</v>
      </c>
      <c r="E104" s="206">
        <v>14</v>
      </c>
      <c r="F104" s="201"/>
      <c r="G104" s="202">
        <f>F104*E104</f>
        <v>0</v>
      </c>
      <c r="H104" s="26"/>
      <c r="I104" s="26"/>
      <c r="J104" s="26"/>
      <c r="K104" s="26"/>
    </row>
    <row r="105" s="174" customFormat="1">
      <c r="A105" s="186"/>
      <c r="B105" s="197" t="s">
        <v>100</v>
      </c>
      <c r="C105" s="124" t="s">
        <v>101</v>
      </c>
      <c r="D105" s="205"/>
      <c r="E105" s="206"/>
      <c r="F105" s="201"/>
      <c r="G105" s="204"/>
      <c r="H105" s="26"/>
      <c r="I105" s="26"/>
      <c r="J105" s="26"/>
      <c r="K105" s="26"/>
    </row>
    <row r="106" s="174" customFormat="1" ht="15">
      <c r="A106" s="186"/>
      <c r="B106" s="199"/>
      <c r="C106" s="106" t="s">
        <v>82</v>
      </c>
      <c r="D106" s="200" t="s">
        <v>83</v>
      </c>
      <c r="E106" s="206">
        <v>7</v>
      </c>
      <c r="F106" s="201"/>
      <c r="G106" s="202">
        <f>F106*E106</f>
        <v>0</v>
      </c>
      <c r="H106" s="26"/>
      <c r="I106" s="26"/>
      <c r="J106" s="26"/>
      <c r="K106" s="26"/>
    </row>
    <row r="107" s="174" customFormat="1">
      <c r="A107" s="186"/>
      <c r="B107" s="197" t="s">
        <v>102</v>
      </c>
      <c r="C107" s="124" t="s">
        <v>103</v>
      </c>
      <c r="D107" s="205"/>
      <c r="E107" s="206"/>
      <c r="F107" s="201"/>
      <c r="G107" s="204"/>
      <c r="H107" s="26"/>
      <c r="I107" s="26"/>
      <c r="J107" s="26"/>
      <c r="K107" s="26"/>
    </row>
    <row r="108" s="174" customFormat="1" ht="15">
      <c r="A108" s="186"/>
      <c r="B108" s="199"/>
      <c r="C108" s="106" t="s">
        <v>82</v>
      </c>
      <c r="D108" s="200" t="s">
        <v>83</v>
      </c>
      <c r="E108" s="206">
        <v>5</v>
      </c>
      <c r="F108" s="201"/>
      <c r="G108" s="202">
        <f>F108*E108</f>
        <v>0</v>
      </c>
      <c r="H108" s="26"/>
      <c r="I108" s="26"/>
      <c r="J108" s="26"/>
      <c r="K108" s="26"/>
    </row>
    <row r="109" s="174" customFormat="1" ht="15">
      <c r="A109" s="186"/>
      <c r="B109" s="207"/>
      <c r="C109" s="208" t="s">
        <v>104</v>
      </c>
      <c r="D109" s="209"/>
      <c r="E109" s="209"/>
      <c r="F109" s="210"/>
      <c r="G109" s="211">
        <f>SUM(G88:G108)</f>
        <v>0</v>
      </c>
      <c r="H109" s="26"/>
      <c r="I109" s="26"/>
      <c r="J109" s="26"/>
      <c r="K109" s="26"/>
      <c r="L109" s="26"/>
      <c r="M109" s="26"/>
      <c r="N109" s="26"/>
      <c r="O109" s="26"/>
    </row>
    <row r="110" s="174" customFormat="1" ht="14.5">
      <c r="H110" s="26"/>
      <c r="I110" s="26"/>
      <c r="J110" s="26"/>
      <c r="K110" s="26"/>
      <c r="L110" s="26"/>
      <c r="M110" s="26"/>
      <c r="N110" s="26"/>
      <c r="O110" s="26"/>
    </row>
    <row r="111" ht="17.5">
      <c r="B111" s="212" t="s">
        <v>105</v>
      </c>
      <c r="C111" s="213"/>
      <c r="D111" s="213"/>
      <c r="E111" s="213"/>
      <c r="F111" s="214"/>
      <c r="G111" s="215">
        <f>G109</f>
        <v>0</v>
      </c>
    </row>
    <row r="112">
      <c r="B112" s="216"/>
      <c r="C112" s="217"/>
      <c r="D112" s="218"/>
      <c r="E112" s="218"/>
      <c r="F112" s="219"/>
      <c r="G112" s="220"/>
    </row>
    <row r="113">
      <c r="B113" s="221" t="s">
        <v>106</v>
      </c>
      <c r="C113" s="221"/>
      <c r="D113" s="221"/>
      <c r="E113" s="221"/>
      <c r="F113" s="221"/>
      <c r="G113" s="221"/>
    </row>
  </sheetData>
  <mergeCells count="21">
    <mergeCell ref="B1:G1"/>
    <mergeCell ref="B3:G3"/>
    <mergeCell ref="C4:E4"/>
    <mergeCell ref="F4:G4"/>
    <mergeCell ref="C5:E5"/>
    <mergeCell ref="F5:G5"/>
    <mergeCell ref="B6:E6"/>
    <mergeCell ref="F6:G6"/>
    <mergeCell ref="B7:E7"/>
    <mergeCell ref="F7:G7"/>
    <mergeCell ref="B8:E8"/>
    <mergeCell ref="F8:G8"/>
    <mergeCell ref="B9:G9"/>
    <mergeCell ref="B10:G10"/>
    <mergeCell ref="B13:B84"/>
    <mergeCell ref="C13:G13"/>
    <mergeCell ref="C14:G14"/>
    <mergeCell ref="C15:N15"/>
    <mergeCell ref="C84:G84"/>
    <mergeCell ref="B111:F111"/>
    <mergeCell ref="B113:G113"/>
  </mergeCells>
  <printOptions headings="0" gridLines="0"/>
  <pageMargins left="0.69999999999999996" right="0.69999999999999996" top="0.75" bottom="0.75" header="0.29999999999999999" footer="0.29999999999999999"/>
  <pageSetup paperSize="9" scale="71" fitToWidth="1" fitToHeight="0" pageOrder="downThenOver" orientation="portrait" usePrinterDefaults="1" blackAndWhite="0" draft="0" cellComments="none" useFirstPageNumber="0" errors="displayed" horizontalDpi="600" verticalDpi="600" copies="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topLeftCell="A119" zoomScale="100" workbookViewId="0">
      <selection activeCell="B138" activeCellId="0" sqref="B138"/>
    </sheetView>
  </sheetViews>
  <sheetFormatPr baseColWidth="10" defaultColWidth="11" defaultRowHeight="14.25"/>
  <cols>
    <col customWidth="1" min="1" max="1" width="5.08984375"/>
    <col customWidth="1" min="2" max="2" width="63.6328125"/>
    <col customWidth="1" min="3" max="3" width="6.453125"/>
    <col bestFit="1" customWidth="1" min="4" max="4" width="9.36328125"/>
    <col bestFit="1" customWidth="1" min="5" max="5" width="14.08984375"/>
    <col bestFit="1" customWidth="1" min="6" max="6" width="17.453125"/>
  </cols>
  <sheetData>
    <row r="1" ht="13.75" customHeight="1">
      <c r="A1" s="222"/>
      <c r="B1" s="222"/>
      <c r="C1" s="222"/>
      <c r="D1" s="222"/>
      <c r="E1" s="222"/>
      <c r="F1" s="222"/>
    </row>
    <row r="2" ht="31.25" customHeight="1">
      <c r="A2" s="223" t="s">
        <v>107</v>
      </c>
      <c r="B2" s="223"/>
      <c r="C2" s="223"/>
      <c r="D2" s="223"/>
      <c r="E2" s="223"/>
      <c r="F2" s="223"/>
    </row>
    <row r="3" ht="13.75" customHeight="1">
      <c r="A3" s="54"/>
      <c r="B3" s="26"/>
      <c r="C3" s="55"/>
      <c r="D3" s="26"/>
      <c r="E3" s="26"/>
      <c r="F3" s="26"/>
    </row>
    <row r="4" ht="13.75" customHeight="1">
      <c r="A4" s="224" t="s">
        <v>11</v>
      </c>
      <c r="B4" s="225" t="s">
        <v>12</v>
      </c>
      <c r="C4" s="226"/>
      <c r="D4" s="227"/>
      <c r="E4" s="228" t="s">
        <v>108</v>
      </c>
      <c r="F4" s="229"/>
    </row>
    <row r="5">
      <c r="A5" s="37">
        <v>0</v>
      </c>
      <c r="B5" s="38" t="str">
        <f>+B21</f>
        <v xml:space="preserve">BETON - MACONNERIE - ENDUIT</v>
      </c>
      <c r="C5" s="39"/>
      <c r="D5" s="40"/>
      <c r="E5" s="230">
        <f>F40</f>
        <v>0</v>
      </c>
      <c r="F5" s="231"/>
    </row>
    <row r="6">
      <c r="A6" s="37">
        <v>1</v>
      </c>
      <c r="B6" s="38" t="str">
        <f>+B42</f>
        <v xml:space="preserve">MENUISERIE Y COMPRIS QUINCAILLERIE</v>
      </c>
      <c r="C6" s="39"/>
      <c r="D6" s="40"/>
      <c r="E6" s="230">
        <f>+F62</f>
        <v>0</v>
      </c>
      <c r="F6" s="231"/>
    </row>
    <row r="7" ht="13.75" customHeight="1">
      <c r="A7" s="37">
        <v>2</v>
      </c>
      <c r="B7" s="38" t="str">
        <f>+B64</f>
        <v xml:space="preserve">REVETEMENT SOL ET MURS</v>
      </c>
      <c r="C7" s="39"/>
      <c r="D7" s="40"/>
      <c r="E7" s="230">
        <f>+F76</f>
        <v>0</v>
      </c>
      <c r="F7" s="231"/>
    </row>
    <row r="8" ht="13.75" customHeight="1">
      <c r="A8" s="37">
        <v>3</v>
      </c>
      <c r="B8" s="38" t="str">
        <f>+B78</f>
        <v>PEINTURE</v>
      </c>
      <c r="C8" s="39"/>
      <c r="D8" s="40"/>
      <c r="E8" s="230">
        <f>+F87</f>
        <v>0</v>
      </c>
      <c r="F8" s="231"/>
    </row>
    <row r="9" ht="13.75" customHeight="1">
      <c r="A9" s="232">
        <v>4</v>
      </c>
      <c r="B9" s="39" t="s">
        <v>109</v>
      </c>
      <c r="C9" s="39"/>
      <c r="D9" s="40"/>
      <c r="E9" s="233">
        <f>F100</f>
        <v>0</v>
      </c>
      <c r="F9" s="234"/>
    </row>
    <row r="10" ht="13.75" customHeight="1">
      <c r="A10" s="232">
        <v>5</v>
      </c>
      <c r="B10" s="39" t="str">
        <f>B102</f>
        <v xml:space="preserve">MENUISERIE METALLIQUE</v>
      </c>
      <c r="C10" s="39"/>
      <c r="D10" s="40"/>
      <c r="E10" s="233">
        <f>F112</f>
        <v>0</v>
      </c>
      <c r="F10" s="234"/>
    </row>
    <row r="11" ht="13.75" customHeight="1">
      <c r="A11" s="232">
        <v>6</v>
      </c>
      <c r="B11" s="39" t="s">
        <v>110</v>
      </c>
      <c r="C11" s="39"/>
      <c r="D11" s="40"/>
      <c r="E11" s="233"/>
      <c r="F11" s="234">
        <f>F117</f>
        <v>0</v>
      </c>
    </row>
    <row r="12">
      <c r="A12" s="44"/>
      <c r="B12" s="45"/>
      <c r="C12" s="45"/>
      <c r="D12" s="46"/>
      <c r="E12" s="235">
        <f>+F11+E10+E9+E8+E7+E6+E5</f>
        <v>0</v>
      </c>
      <c r="F12" s="235"/>
    </row>
    <row r="13">
      <c r="A13" s="44" t="s">
        <v>111</v>
      </c>
      <c r="B13" s="45"/>
      <c r="C13" s="45"/>
      <c r="D13" s="46"/>
      <c r="E13" s="235"/>
      <c r="F13" s="235"/>
    </row>
    <row r="14">
      <c r="A14" s="49" t="s">
        <v>21</v>
      </c>
      <c r="B14" s="50"/>
      <c r="C14" s="50"/>
      <c r="D14" s="51"/>
      <c r="E14" s="236">
        <f>+E13+E12</f>
        <v>0</v>
      </c>
      <c r="F14" s="236"/>
    </row>
    <row r="15">
      <c r="A15" s="54"/>
      <c r="B15" s="26"/>
      <c r="C15" s="55"/>
      <c r="D15" s="26"/>
      <c r="E15" s="26"/>
      <c r="F15" s="26"/>
    </row>
    <row r="16" ht="17.5">
      <c r="A16" s="237" t="s">
        <v>112</v>
      </c>
      <c r="B16" s="237"/>
      <c r="C16" s="237"/>
      <c r="D16" s="237"/>
      <c r="E16" s="237"/>
      <c r="F16" s="237"/>
    </row>
    <row r="17" ht="15.5">
      <c r="A17" s="238" t="s">
        <v>11</v>
      </c>
      <c r="B17" s="239" t="s">
        <v>12</v>
      </c>
      <c r="C17" s="240" t="s">
        <v>25</v>
      </c>
      <c r="D17" s="241" t="s">
        <v>26</v>
      </c>
      <c r="E17" s="240" t="s">
        <v>113</v>
      </c>
      <c r="F17" s="240" t="s">
        <v>114</v>
      </c>
    </row>
    <row r="19" ht="15.5">
      <c r="A19" s="242" t="s">
        <v>115</v>
      </c>
      <c r="B19" s="243" t="s">
        <v>116</v>
      </c>
      <c r="C19" s="244"/>
      <c r="D19" s="245"/>
      <c r="E19" s="246"/>
      <c r="F19" s="247"/>
    </row>
    <row r="20">
      <c r="A20" s="248"/>
      <c r="B20" s="249"/>
      <c r="C20" s="249"/>
      <c r="D20" s="249"/>
      <c r="E20" s="250"/>
      <c r="F20" s="251"/>
    </row>
    <row r="21" ht="15.5">
      <c r="A21" s="193">
        <v>0</v>
      </c>
      <c r="B21" s="252" t="s">
        <v>117</v>
      </c>
      <c r="C21" s="253"/>
      <c r="D21" s="254"/>
      <c r="E21" s="255"/>
      <c r="F21" s="256"/>
    </row>
    <row r="22" ht="15.5">
      <c r="A22" s="257"/>
      <c r="B22" s="258" t="s">
        <v>118</v>
      </c>
      <c r="C22" s="259"/>
      <c r="D22" s="260"/>
      <c r="E22" s="261"/>
      <c r="F22" s="262"/>
    </row>
    <row r="23" ht="46" customHeight="1">
      <c r="A23" s="257"/>
      <c r="B23" s="263" t="s">
        <v>119</v>
      </c>
      <c r="C23" s="264"/>
      <c r="D23" s="265"/>
      <c r="E23" s="266"/>
      <c r="F23" s="267"/>
    </row>
    <row r="24">
      <c r="A24" s="257"/>
      <c r="B24" s="106" t="s">
        <v>120</v>
      </c>
      <c r="C24" s="264" t="s">
        <v>121</v>
      </c>
      <c r="D24" s="265">
        <v>10</v>
      </c>
      <c r="E24" s="268"/>
      <c r="F24" s="269">
        <f>+E24*D24</f>
        <v>0</v>
      </c>
    </row>
    <row r="25" ht="15.5">
      <c r="A25" s="257"/>
      <c r="B25" s="270" t="s">
        <v>122</v>
      </c>
      <c r="C25" s="264"/>
      <c r="D25" s="265"/>
      <c r="E25" s="268"/>
      <c r="F25" s="269"/>
    </row>
    <row r="26" ht="28">
      <c r="A26" s="257"/>
      <c r="B26" s="263" t="s">
        <v>123</v>
      </c>
      <c r="C26" s="264"/>
      <c r="D26" s="265"/>
      <c r="E26" s="268"/>
      <c r="F26" s="269"/>
    </row>
    <row r="27">
      <c r="A27" s="257"/>
      <c r="B27" s="106" t="s">
        <v>120</v>
      </c>
      <c r="C27" s="264" t="s">
        <v>124</v>
      </c>
      <c r="D27" s="265">
        <v>50.740000000000002</v>
      </c>
      <c r="E27" s="268"/>
      <c r="F27" s="269">
        <f>+E27*D27</f>
        <v>0</v>
      </c>
    </row>
    <row r="28" ht="15">
      <c r="A28" s="199"/>
      <c r="B28" s="271" t="s">
        <v>125</v>
      </c>
      <c r="C28" s="102"/>
      <c r="D28" s="103"/>
      <c r="E28" s="104"/>
      <c r="F28" s="272"/>
    </row>
    <row r="29" ht="44" customHeight="1">
      <c r="A29" s="199"/>
      <c r="B29" s="263" t="s">
        <v>126</v>
      </c>
      <c r="C29" s="273"/>
      <c r="D29" s="274"/>
      <c r="E29" s="275"/>
      <c r="F29" s="276"/>
    </row>
    <row r="30">
      <c r="A30" s="199"/>
      <c r="B30" s="106" t="s">
        <v>120</v>
      </c>
      <c r="C30" s="120" t="s">
        <v>127</v>
      </c>
      <c r="D30" s="274">
        <v>84.859999999999999</v>
      </c>
      <c r="E30" s="275"/>
      <c r="F30" s="276">
        <f>+E30*D30</f>
        <v>0</v>
      </c>
    </row>
    <row r="31">
      <c r="A31" s="199"/>
      <c r="B31" s="277" t="s">
        <v>128</v>
      </c>
      <c r="C31" s="120"/>
      <c r="D31" s="274"/>
      <c r="E31" s="275"/>
      <c r="F31" s="276"/>
    </row>
    <row r="32">
      <c r="A32" s="199"/>
      <c r="B32" s="278" t="s">
        <v>129</v>
      </c>
      <c r="C32" s="120"/>
      <c r="D32" s="103"/>
      <c r="E32" s="279"/>
      <c r="F32" s="280"/>
    </row>
    <row r="33">
      <c r="A33" s="199"/>
      <c r="B33" s="106" t="s">
        <v>120</v>
      </c>
      <c r="C33" s="120" t="s">
        <v>127</v>
      </c>
      <c r="D33" s="274">
        <v>533.58000000000004</v>
      </c>
      <c r="E33" s="275"/>
      <c r="F33" s="276">
        <f>E33*D33</f>
        <v>0</v>
      </c>
    </row>
    <row r="34">
      <c r="A34" s="199"/>
      <c r="B34" s="277" t="s">
        <v>130</v>
      </c>
      <c r="C34" s="120"/>
      <c r="D34" s="274"/>
      <c r="E34" s="275"/>
      <c r="F34" s="276"/>
    </row>
    <row r="35" s="26" customFormat="1" ht="28">
      <c r="A35" s="199"/>
      <c r="B35" s="278" t="s">
        <v>131</v>
      </c>
      <c r="C35" s="120"/>
      <c r="D35" s="103"/>
      <c r="E35" s="279"/>
      <c r="F35" s="280"/>
    </row>
    <row r="36">
      <c r="A36" s="199"/>
      <c r="B36" s="106" t="s">
        <v>120</v>
      </c>
      <c r="C36" s="120" t="s">
        <v>127</v>
      </c>
      <c r="D36" s="274">
        <v>1338.71</v>
      </c>
      <c r="E36" s="275"/>
      <c r="F36" s="276">
        <f>E36*D36</f>
        <v>0</v>
      </c>
    </row>
    <row r="37">
      <c r="A37" s="199"/>
      <c r="B37" s="277" t="s">
        <v>132</v>
      </c>
      <c r="C37" s="120"/>
      <c r="D37" s="274"/>
      <c r="E37" s="275"/>
      <c r="F37" s="276"/>
    </row>
    <row r="38" s="26" customFormat="1" ht="28">
      <c r="A38" s="199"/>
      <c r="B38" s="278" t="s">
        <v>133</v>
      </c>
      <c r="C38" s="120"/>
      <c r="D38" s="103"/>
      <c r="E38" s="279"/>
      <c r="F38" s="280"/>
    </row>
    <row r="39">
      <c r="A39" s="199"/>
      <c r="B39" s="281" t="s">
        <v>134</v>
      </c>
      <c r="C39" s="282" t="s">
        <v>127</v>
      </c>
      <c r="D39" s="283">
        <v>1124.8699999999999</v>
      </c>
      <c r="E39" s="284"/>
      <c r="F39" s="285">
        <f>E39*D39</f>
        <v>0</v>
      </c>
    </row>
    <row r="40">
      <c r="A40" s="286"/>
      <c r="B40" s="286" t="s">
        <v>135</v>
      </c>
      <c r="C40" s="286"/>
      <c r="D40" s="286"/>
      <c r="E40" s="287"/>
      <c r="F40" s="288">
        <f>SUM(F30+F33+F36+F39+F24+F27)</f>
        <v>0</v>
      </c>
    </row>
    <row r="41" s="26" customFormat="1" ht="14">
      <c r="A41" s="289"/>
      <c r="B41" s="289"/>
      <c r="C41" s="289"/>
      <c r="D41" s="289"/>
      <c r="E41" s="290"/>
      <c r="F41" s="291"/>
    </row>
    <row r="42" s="92" customFormat="1" ht="15.5">
      <c r="A42" s="193">
        <v>1</v>
      </c>
      <c r="B42" s="252" t="s">
        <v>136</v>
      </c>
      <c r="C42" s="253"/>
      <c r="D42" s="254"/>
      <c r="E42" s="292"/>
      <c r="F42" s="293"/>
      <c r="G42" s="91"/>
      <c r="H42" s="91"/>
      <c r="I42" s="91"/>
      <c r="J42" s="91"/>
    </row>
    <row r="43" s="92" customFormat="1" ht="42">
      <c r="A43" s="199"/>
      <c r="B43" s="294" t="s">
        <v>137</v>
      </c>
      <c r="C43" s="295"/>
      <c r="D43" s="205"/>
      <c r="E43" s="296"/>
      <c r="F43" s="297"/>
    </row>
    <row r="44" s="92" customFormat="1" ht="56">
      <c r="A44" s="199"/>
      <c r="B44" s="278" t="s">
        <v>138</v>
      </c>
      <c r="C44" s="295"/>
      <c r="D44" s="103"/>
      <c r="E44" s="298"/>
      <c r="F44" s="299"/>
      <c r="G44" s="91"/>
      <c r="H44" s="91"/>
      <c r="I44" s="91"/>
      <c r="J44" s="91"/>
    </row>
    <row r="45" s="92" customFormat="1" ht="28">
      <c r="A45" s="199"/>
      <c r="B45" s="278" t="s">
        <v>139</v>
      </c>
      <c r="C45" s="295"/>
      <c r="D45" s="103"/>
      <c r="E45" s="298"/>
      <c r="F45" s="299"/>
    </row>
    <row r="46" s="92" customFormat="1" ht="14">
      <c r="A46" s="199"/>
      <c r="B46" s="278" t="s">
        <v>140</v>
      </c>
      <c r="C46" s="295"/>
      <c r="D46" s="103"/>
      <c r="E46" s="298"/>
      <c r="F46" s="299"/>
      <c r="G46" s="91"/>
      <c r="H46" s="91"/>
      <c r="I46" s="91"/>
      <c r="J46" s="91"/>
    </row>
    <row r="47" s="92" customFormat="1" ht="42">
      <c r="A47" s="199"/>
      <c r="B47" s="278" t="s">
        <v>141</v>
      </c>
      <c r="C47" s="295"/>
      <c r="D47" s="103"/>
      <c r="E47" s="298"/>
      <c r="F47" s="299"/>
    </row>
    <row r="48" s="92" customFormat="1" ht="28">
      <c r="A48" s="199"/>
      <c r="B48" s="278" t="s">
        <v>142</v>
      </c>
      <c r="C48" s="295"/>
      <c r="D48" s="103"/>
      <c r="E48" s="298"/>
      <c r="F48" s="299"/>
    </row>
    <row r="49" s="92" customFormat="1" ht="14">
      <c r="A49" s="199"/>
      <c r="B49" s="277" t="s">
        <v>143</v>
      </c>
      <c r="C49" s="171"/>
      <c r="D49" s="274"/>
      <c r="E49" s="275"/>
      <c r="F49" s="300"/>
    </row>
    <row r="50" s="92" customFormat="1" ht="28">
      <c r="A50" s="199"/>
      <c r="B50" s="301" t="s">
        <v>144</v>
      </c>
      <c r="C50" s="295"/>
      <c r="D50" s="103"/>
      <c r="E50" s="298"/>
      <c r="F50" s="299"/>
    </row>
    <row r="51" s="92" customFormat="1" ht="14">
      <c r="A51" s="199"/>
      <c r="B51" s="302" t="s">
        <v>145</v>
      </c>
      <c r="C51" s="173" t="s">
        <v>25</v>
      </c>
      <c r="D51" s="103">
        <v>24</v>
      </c>
      <c r="E51" s="303"/>
      <c r="F51" s="304">
        <f>E51*D51</f>
        <v>0</v>
      </c>
    </row>
    <row r="52" ht="42">
      <c r="A52" s="199"/>
      <c r="B52" s="301" t="s">
        <v>146</v>
      </c>
      <c r="C52" s="295"/>
      <c r="D52" s="103"/>
      <c r="E52" s="298"/>
      <c r="F52" s="299"/>
    </row>
    <row r="53" s="92" customFormat="1" ht="14">
      <c r="A53" s="199"/>
      <c r="B53" s="302" t="s">
        <v>145</v>
      </c>
      <c r="C53" s="173" t="s">
        <v>25</v>
      </c>
      <c r="D53" s="103">
        <v>22</v>
      </c>
      <c r="E53" s="303"/>
      <c r="F53" s="304">
        <f>E53*D53</f>
        <v>0</v>
      </c>
    </row>
    <row r="54" s="92" customFormat="1" ht="28">
      <c r="A54" s="199"/>
      <c r="B54" s="301" t="s">
        <v>147</v>
      </c>
      <c r="C54" s="295"/>
      <c r="D54" s="103"/>
      <c r="E54" s="298"/>
      <c r="F54" s="299"/>
    </row>
    <row r="55" s="92" customFormat="1" ht="14">
      <c r="A55" s="199"/>
      <c r="B55" s="302" t="s">
        <v>145</v>
      </c>
      <c r="C55" s="173" t="s">
        <v>25</v>
      </c>
      <c r="D55" s="103">
        <v>4</v>
      </c>
      <c r="E55" s="303"/>
      <c r="F55" s="304">
        <f>E55*D55</f>
        <v>0</v>
      </c>
    </row>
    <row r="56" s="92" customFormat="1" ht="42">
      <c r="A56" s="199"/>
      <c r="B56" s="301" t="s">
        <v>148</v>
      </c>
      <c r="C56" s="295"/>
      <c r="D56" s="103"/>
      <c r="E56" s="298"/>
      <c r="F56" s="299"/>
    </row>
    <row r="57" s="92" customFormat="1" ht="14">
      <c r="A57" s="199"/>
      <c r="B57" s="302" t="s">
        <v>145</v>
      </c>
      <c r="C57" s="173" t="s">
        <v>25</v>
      </c>
      <c r="D57" s="103">
        <v>7</v>
      </c>
      <c r="E57" s="303"/>
      <c r="F57" s="304">
        <f>E57*D57</f>
        <v>0</v>
      </c>
    </row>
    <row r="58" s="92" customFormat="1" ht="14">
      <c r="A58" s="199"/>
      <c r="B58" s="277" t="s">
        <v>149</v>
      </c>
      <c r="C58" s="171"/>
      <c r="D58" s="274"/>
      <c r="E58" s="275"/>
      <c r="F58" s="300"/>
    </row>
    <row r="59" s="92" customFormat="1" ht="42">
      <c r="A59" s="199"/>
      <c r="B59" s="278" t="s">
        <v>150</v>
      </c>
      <c r="C59" s="295"/>
      <c r="D59" s="103"/>
      <c r="E59" s="305"/>
      <c r="F59" s="299"/>
    </row>
    <row r="60" s="92" customFormat="1" ht="14">
      <c r="A60" s="199"/>
      <c r="B60" s="301" t="s">
        <v>151</v>
      </c>
      <c r="C60" s="295"/>
      <c r="D60" s="103"/>
      <c r="E60" s="298"/>
      <c r="F60" s="299"/>
    </row>
    <row r="61" s="92" customFormat="1" ht="14">
      <c r="A61" s="199"/>
      <c r="B61" s="306" t="s">
        <v>145</v>
      </c>
      <c r="C61" s="307" t="s">
        <v>25</v>
      </c>
      <c r="D61" s="308">
        <v>33</v>
      </c>
      <c r="E61" s="309"/>
      <c r="F61" s="310">
        <f>E61*D61</f>
        <v>0</v>
      </c>
    </row>
    <row r="62">
      <c r="A62" s="286"/>
      <c r="B62" s="311" t="s">
        <v>152</v>
      </c>
      <c r="C62" s="312"/>
      <c r="D62" s="313"/>
      <c r="E62" s="314"/>
      <c r="F62" s="315">
        <f>+F61+F55+F53+F51+F57</f>
        <v>0</v>
      </c>
    </row>
    <row r="63" s="26" customFormat="1" ht="14">
      <c r="A63" s="289"/>
      <c r="B63" s="289"/>
      <c r="C63" s="289"/>
      <c r="D63" s="289"/>
      <c r="E63" s="290"/>
      <c r="F63" s="291"/>
    </row>
    <row r="64" s="92" customFormat="1" ht="15.5">
      <c r="A64" s="316">
        <v>2</v>
      </c>
      <c r="B64" s="252" t="s">
        <v>153</v>
      </c>
      <c r="C64" s="195"/>
      <c r="D64" s="317"/>
      <c r="E64" s="318"/>
      <c r="F64" s="293"/>
    </row>
    <row r="65" s="92" customFormat="1" ht="15">
      <c r="A65" s="199"/>
      <c r="B65" s="319"/>
      <c r="C65" s="320"/>
      <c r="D65" s="321"/>
      <c r="E65" s="322"/>
      <c r="F65" s="323"/>
    </row>
    <row r="66" s="92" customFormat="1" ht="14">
      <c r="A66" s="199"/>
      <c r="B66" s="324" t="s">
        <v>154</v>
      </c>
      <c r="C66" s="127"/>
      <c r="D66" s="104"/>
      <c r="E66" s="298"/>
      <c r="F66" s="298"/>
    </row>
    <row r="67" s="92" customFormat="1" ht="14">
      <c r="A67" s="199"/>
      <c r="B67" s="302" t="s">
        <v>155</v>
      </c>
      <c r="C67" s="325" t="s">
        <v>127</v>
      </c>
      <c r="D67" s="274">
        <f>9.5*11</f>
        <v>104.5</v>
      </c>
      <c r="E67" s="275"/>
      <c r="F67" s="326">
        <f>E67*D67</f>
        <v>0</v>
      </c>
    </row>
    <row r="68" s="92" customFormat="1" ht="34" customHeight="1">
      <c r="A68" s="199"/>
      <c r="B68" s="301" t="s">
        <v>156</v>
      </c>
      <c r="C68" s="127"/>
      <c r="D68" s="104"/>
      <c r="E68" s="298"/>
      <c r="F68" s="298"/>
    </row>
    <row r="69" s="92" customFormat="1" ht="14">
      <c r="A69" s="199"/>
      <c r="B69" s="302" t="s">
        <v>155</v>
      </c>
      <c r="C69" s="325" t="str">
        <f>C67</f>
        <v>m²</v>
      </c>
      <c r="D69" s="274">
        <v>41</v>
      </c>
      <c r="E69" s="275"/>
      <c r="F69" s="326">
        <f>E69*D69</f>
        <v>0</v>
      </c>
    </row>
    <row r="70" s="92" customFormat="1" ht="34" customHeight="1">
      <c r="A70" s="199"/>
      <c r="B70" s="301" t="s">
        <v>157</v>
      </c>
      <c r="C70" s="325"/>
      <c r="D70" s="274"/>
      <c r="E70" s="275"/>
      <c r="F70" s="326"/>
    </row>
    <row r="71" s="92" customFormat="1" ht="14">
      <c r="A71" s="199"/>
      <c r="B71" s="302" t="s">
        <v>155</v>
      </c>
      <c r="C71" s="325" t="s">
        <v>127</v>
      </c>
      <c r="D71" s="274">
        <v>15</v>
      </c>
      <c r="E71" s="275"/>
      <c r="F71" s="326">
        <f>E71*D71</f>
        <v>0</v>
      </c>
    </row>
    <row r="72" s="92" customFormat="1" ht="35" customHeight="1">
      <c r="A72" s="199"/>
      <c r="B72" s="301" t="s">
        <v>158</v>
      </c>
      <c r="C72" s="127"/>
      <c r="D72" s="104"/>
      <c r="E72" s="298"/>
      <c r="F72" s="298"/>
    </row>
    <row r="73" s="92" customFormat="1" ht="14">
      <c r="A73" s="199"/>
      <c r="B73" s="302" t="s">
        <v>155</v>
      </c>
      <c r="C73" s="325" t="s">
        <v>127</v>
      </c>
      <c r="D73" s="274">
        <v>643</v>
      </c>
      <c r="E73" s="275"/>
      <c r="F73" s="326">
        <f>E73*D73</f>
        <v>0</v>
      </c>
    </row>
    <row r="74" ht="27" customHeight="1">
      <c r="A74" s="199"/>
      <c r="B74" s="301" t="s">
        <v>159</v>
      </c>
      <c r="C74" s="127"/>
      <c r="D74" s="104"/>
      <c r="E74" s="298"/>
      <c r="F74" s="298"/>
    </row>
    <row r="75">
      <c r="A75" s="199"/>
      <c r="B75" s="306" t="s">
        <v>160</v>
      </c>
      <c r="C75" s="327" t="s">
        <v>161</v>
      </c>
      <c r="D75" s="283">
        <v>1050</v>
      </c>
      <c r="E75" s="284"/>
      <c r="F75" s="285">
        <f>E75*D75</f>
        <v>0</v>
      </c>
    </row>
    <row r="76">
      <c r="A76" s="286"/>
      <c r="B76" s="328" t="s">
        <v>162</v>
      </c>
      <c r="C76" s="286"/>
      <c r="D76" s="329"/>
      <c r="E76" s="330"/>
      <c r="F76" s="288">
        <f>SUM(F67:F75)</f>
        <v>0</v>
      </c>
    </row>
    <row r="77" s="26" customFormat="1" ht="14">
      <c r="A77" s="289"/>
      <c r="B77" s="289"/>
      <c r="C77" s="289"/>
      <c r="D77" s="289"/>
      <c r="E77" s="290"/>
      <c r="F77" s="291"/>
    </row>
    <row r="78" ht="17.25">
      <c r="A78" s="331">
        <v>3</v>
      </c>
      <c r="B78" s="252" t="s">
        <v>163</v>
      </c>
      <c r="C78" s="195"/>
      <c r="D78" s="195"/>
      <c r="E78" s="318"/>
      <c r="F78" s="293"/>
    </row>
    <row r="79" ht="17.25">
      <c r="A79" s="332"/>
      <c r="B79" s="333" t="s">
        <v>164</v>
      </c>
      <c r="C79" s="125"/>
      <c r="D79" s="125"/>
      <c r="E79" s="334"/>
      <c r="F79" s="335"/>
    </row>
    <row r="80" ht="34" customHeight="1">
      <c r="A80" s="332"/>
      <c r="B80" s="336" t="s">
        <v>165</v>
      </c>
      <c r="C80" s="127"/>
      <c r="D80" s="127"/>
      <c r="E80" s="337"/>
      <c r="F80" s="338"/>
    </row>
    <row r="81">
      <c r="A81" s="199"/>
      <c r="B81" s="302" t="s">
        <v>155</v>
      </c>
      <c r="C81" s="325" t="s">
        <v>127</v>
      </c>
      <c r="D81" s="274">
        <f>D86+D116</f>
        <v>1496.5699999999997</v>
      </c>
      <c r="E81" s="275"/>
      <c r="F81" s="326">
        <f>E81*D81</f>
        <v>0</v>
      </c>
    </row>
    <row r="82" ht="42.75">
      <c r="A82" s="199"/>
      <c r="B82" s="339" t="s">
        <v>166</v>
      </c>
      <c r="C82" s="127"/>
      <c r="D82" s="127"/>
      <c r="E82" s="337"/>
      <c r="F82" s="338"/>
    </row>
    <row r="83">
      <c r="A83" s="340"/>
      <c r="B83" s="336" t="s">
        <v>167</v>
      </c>
      <c r="C83" s="341"/>
      <c r="D83" s="342"/>
      <c r="E83" s="343"/>
      <c r="F83" s="344"/>
    </row>
    <row r="84">
      <c r="A84" s="340"/>
      <c r="B84" s="336" t="s">
        <v>168</v>
      </c>
      <c r="C84" s="341"/>
      <c r="D84" s="342"/>
      <c r="E84" s="343"/>
      <c r="F84" s="345"/>
    </row>
    <row r="85">
      <c r="A85" s="340"/>
      <c r="B85" s="336" t="s">
        <v>169</v>
      </c>
      <c r="C85" s="341"/>
      <c r="D85" s="342"/>
      <c r="E85" s="343"/>
      <c r="F85" s="344"/>
    </row>
    <row r="86">
      <c r="A86" s="199"/>
      <c r="B86" s="302" t="s">
        <v>155</v>
      </c>
      <c r="C86" s="325" t="s">
        <v>127</v>
      </c>
      <c r="D86" s="274">
        <f>D39+D116</f>
        <v>1310.7199999999998</v>
      </c>
      <c r="E86" s="275"/>
      <c r="F86" s="326">
        <f>E86*D86</f>
        <v>0</v>
      </c>
    </row>
    <row r="87">
      <c r="A87" s="286"/>
      <c r="B87" s="346" t="s">
        <v>170</v>
      </c>
      <c r="C87" s="347"/>
      <c r="D87" s="348"/>
      <c r="E87" s="349"/>
      <c r="F87" s="350">
        <f>+F86+F81</f>
        <v>0</v>
      </c>
    </row>
    <row r="88" s="26" customFormat="1" ht="14">
      <c r="A88" s="289"/>
      <c r="B88" s="289"/>
      <c r="C88" s="289"/>
      <c r="D88" s="289"/>
      <c r="E88" s="290"/>
      <c r="F88" s="291"/>
    </row>
    <row r="89" ht="17.25">
      <c r="A89" s="331">
        <v>4</v>
      </c>
      <c r="B89" s="252" t="s">
        <v>109</v>
      </c>
      <c r="C89" s="195"/>
      <c r="D89" s="195"/>
      <c r="E89" s="318"/>
      <c r="F89" s="293"/>
    </row>
    <row r="90">
      <c r="A90" s="199"/>
      <c r="B90" s="351" t="s">
        <v>171</v>
      </c>
      <c r="C90" s="352"/>
      <c r="D90" s="320"/>
      <c r="E90" s="353"/>
      <c r="F90" s="354"/>
    </row>
    <row r="91" ht="42.75">
      <c r="A91" s="199"/>
      <c r="B91" s="355" t="s">
        <v>172</v>
      </c>
      <c r="C91" s="356"/>
      <c r="D91" s="127"/>
      <c r="E91" s="337"/>
      <c r="F91" s="338"/>
    </row>
    <row r="92">
      <c r="A92" s="357"/>
      <c r="B92" s="302" t="s">
        <v>155</v>
      </c>
      <c r="C92" s="358" t="s">
        <v>127</v>
      </c>
      <c r="D92" s="359">
        <v>460</v>
      </c>
      <c r="E92" s="275"/>
      <c r="F92" s="276">
        <f>E92*D92</f>
        <v>0</v>
      </c>
    </row>
    <row r="93" s="360" customFormat="1" ht="14">
      <c r="A93" s="357"/>
      <c r="B93" s="361" t="s">
        <v>173</v>
      </c>
      <c r="C93" s="356"/>
      <c r="D93" s="127"/>
      <c r="E93" s="337"/>
      <c r="F93" s="362"/>
    </row>
    <row r="94" s="360" customFormat="1" ht="42.75">
      <c r="A94" s="357"/>
      <c r="B94" s="363" t="s">
        <v>174</v>
      </c>
      <c r="C94" s="356"/>
      <c r="D94" s="127"/>
      <c r="E94" s="337"/>
      <c r="F94" s="362"/>
    </row>
    <row r="95" s="360" customFormat="1" ht="15.75" customHeight="1">
      <c r="A95" s="357"/>
      <c r="B95" s="302" t="s">
        <v>155</v>
      </c>
      <c r="C95" s="358" t="s">
        <v>127</v>
      </c>
      <c r="D95" s="359">
        <v>460</v>
      </c>
      <c r="E95" s="275"/>
      <c r="F95" s="276">
        <f>E95*D95</f>
        <v>0</v>
      </c>
    </row>
    <row r="96" s="360" customFormat="1" ht="14">
      <c r="A96" s="357"/>
      <c r="B96" s="361" t="s">
        <v>175</v>
      </c>
      <c r="C96" s="356"/>
      <c r="D96" s="127"/>
      <c r="E96" s="337"/>
      <c r="F96" s="362"/>
    </row>
    <row r="97" s="92" customFormat="1" ht="42.75">
      <c r="A97" s="357"/>
      <c r="B97" s="336" t="s">
        <v>176</v>
      </c>
      <c r="C97" s="356"/>
      <c r="D97" s="127"/>
      <c r="E97" s="337"/>
      <c r="F97" s="362"/>
    </row>
    <row r="98">
      <c r="A98" s="257"/>
      <c r="B98" s="302" t="s">
        <v>155</v>
      </c>
      <c r="C98" s="358" t="s">
        <v>127</v>
      </c>
      <c r="D98" s="359">
        <v>684</v>
      </c>
      <c r="E98" s="275"/>
      <c r="F98" s="276">
        <f>E98*D98</f>
        <v>0</v>
      </c>
    </row>
    <row r="99" s="92" customFormat="1" ht="13">
      <c r="A99" s="199"/>
      <c r="B99" s="124"/>
      <c r="C99" s="364"/>
      <c r="D99" s="121"/>
      <c r="E99" s="365"/>
      <c r="F99" s="366"/>
    </row>
    <row r="100">
      <c r="A100" s="286"/>
      <c r="B100" s="367" t="s">
        <v>177</v>
      </c>
      <c r="C100" s="286"/>
      <c r="D100" s="329"/>
      <c r="E100" s="330"/>
      <c r="F100" s="288">
        <f>+F98+F95+F92</f>
        <v>0</v>
      </c>
    </row>
    <row r="101" s="26" customFormat="1" ht="14">
      <c r="A101" s="289"/>
      <c r="B101" s="289"/>
      <c r="C101" s="289"/>
      <c r="D101" s="289"/>
      <c r="E101" s="290"/>
      <c r="F101" s="291"/>
    </row>
    <row r="102" s="26" customFormat="1" ht="17.25">
      <c r="A102" s="331">
        <v>5</v>
      </c>
      <c r="B102" s="252" t="s">
        <v>178</v>
      </c>
      <c r="C102" s="195"/>
      <c r="D102" s="195"/>
      <c r="E102" s="318"/>
      <c r="F102" s="293"/>
    </row>
    <row r="103">
      <c r="A103" s="368"/>
      <c r="B103" s="369" t="s">
        <v>179</v>
      </c>
      <c r="C103" s="370"/>
      <c r="D103" s="370"/>
      <c r="E103" s="370"/>
      <c r="F103" s="370"/>
    </row>
    <row r="104" ht="57">
      <c r="A104" s="368"/>
      <c r="B104" s="371" t="s">
        <v>180</v>
      </c>
      <c r="C104" s="372"/>
      <c r="D104" s="359"/>
      <c r="E104" s="275"/>
      <c r="F104" s="276"/>
    </row>
    <row r="105">
      <c r="A105" s="257"/>
      <c r="B105" s="302" t="s">
        <v>145</v>
      </c>
      <c r="C105" s="372" t="s">
        <v>181</v>
      </c>
      <c r="D105" s="359">
        <v>1</v>
      </c>
      <c r="E105" s="275"/>
      <c r="F105" s="276">
        <f>E105*D105</f>
        <v>0</v>
      </c>
    </row>
    <row r="106">
      <c r="A106" s="368"/>
      <c r="B106" s="373" t="s">
        <v>182</v>
      </c>
      <c r="C106" s="273"/>
      <c r="D106" s="273"/>
      <c r="E106" s="273"/>
      <c r="F106" s="273"/>
    </row>
    <row r="107" ht="42.75">
      <c r="A107" s="368"/>
      <c r="B107" s="371" t="s">
        <v>183</v>
      </c>
      <c r="C107" s="273"/>
      <c r="D107" s="273"/>
      <c r="E107" s="273"/>
      <c r="F107" s="273"/>
    </row>
    <row r="108">
      <c r="A108" s="257"/>
      <c r="B108" s="306" t="s">
        <v>145</v>
      </c>
      <c r="C108" s="327" t="s">
        <v>181</v>
      </c>
      <c r="D108" s="374">
        <v>1</v>
      </c>
      <c r="E108" s="284"/>
      <c r="F108" s="285">
        <f>E108*D108</f>
        <v>0</v>
      </c>
    </row>
    <row r="109">
      <c r="A109" s="368"/>
      <c r="B109" s="373" t="s">
        <v>184</v>
      </c>
      <c r="C109" s="273"/>
      <c r="D109" s="273"/>
      <c r="E109" s="273"/>
      <c r="F109" s="273"/>
    </row>
    <row r="110" ht="28.5">
      <c r="A110" s="368"/>
      <c r="B110" s="371" t="s">
        <v>185</v>
      </c>
      <c r="C110" s="273"/>
      <c r="D110" s="273"/>
      <c r="E110" s="273"/>
      <c r="F110" s="273"/>
    </row>
    <row r="111">
      <c r="A111" s="257"/>
      <c r="B111" s="306" t="s">
        <v>145</v>
      </c>
      <c r="C111" s="327" t="s">
        <v>181</v>
      </c>
      <c r="D111" s="374">
        <v>1</v>
      </c>
      <c r="E111" s="284"/>
      <c r="F111" s="285">
        <f>E111*D111</f>
        <v>0</v>
      </c>
    </row>
    <row r="112">
      <c r="A112" s="286"/>
      <c r="B112" s="375" t="s">
        <v>186</v>
      </c>
      <c r="C112" s="376"/>
      <c r="D112" s="377"/>
      <c r="E112" s="378"/>
      <c r="F112" s="379">
        <f>+F108+F105+F111</f>
        <v>0</v>
      </c>
    </row>
    <row r="113" s="26" customFormat="1" ht="14">
      <c r="A113" s="289"/>
      <c r="B113" s="289"/>
      <c r="C113" s="289"/>
      <c r="D113" s="289"/>
      <c r="E113" s="290"/>
      <c r="F113" s="291"/>
    </row>
    <row r="114" ht="17.25">
      <c r="A114" s="331">
        <v>6</v>
      </c>
      <c r="B114" s="252" t="s">
        <v>110</v>
      </c>
      <c r="C114" s="195"/>
      <c r="D114" s="195"/>
      <c r="E114" s="318"/>
      <c r="F114" s="293"/>
    </row>
    <row r="115" ht="42.75">
      <c r="A115" s="368"/>
      <c r="B115" s="369" t="s">
        <v>187</v>
      </c>
      <c r="C115" s="370"/>
      <c r="D115" s="370"/>
      <c r="E115" s="370"/>
      <c r="F115" s="370"/>
    </row>
    <row r="116">
      <c r="A116" s="257"/>
      <c r="B116" s="306" t="s">
        <v>155</v>
      </c>
      <c r="C116" s="327" t="s">
        <v>127</v>
      </c>
      <c r="D116" s="374">
        <v>185.84999999999999</v>
      </c>
      <c r="E116" s="284"/>
      <c r="F116" s="285">
        <f>E116*D116</f>
        <v>0</v>
      </c>
    </row>
    <row r="117">
      <c r="A117" s="286"/>
      <c r="B117" s="328" t="s">
        <v>188</v>
      </c>
      <c r="C117" s="286"/>
      <c r="D117" s="329"/>
      <c r="E117" s="330"/>
      <c r="F117" s="288">
        <f>F116</f>
        <v>0</v>
      </c>
    </row>
    <row r="119" ht="17.25">
      <c r="A119" s="212" t="s">
        <v>105</v>
      </c>
      <c r="B119" s="213"/>
      <c r="C119" s="213"/>
      <c r="D119" s="213"/>
      <c r="E119" s="214"/>
      <c r="F119" s="215">
        <f>F117+F112+F100+F87+F76+F62+F40</f>
        <v>0</v>
      </c>
    </row>
    <row r="120">
      <c r="A120" s="216"/>
      <c r="B120" s="217"/>
      <c r="C120" s="218"/>
      <c r="D120" s="218"/>
      <c r="E120" s="219"/>
      <c r="F120" s="220"/>
    </row>
    <row r="121" ht="31.25" customHeight="1">
      <c r="A121" s="221" t="s">
        <v>106</v>
      </c>
      <c r="B121" s="221"/>
      <c r="C121" s="221"/>
      <c r="D121" s="221"/>
      <c r="E121" s="221"/>
      <c r="F121" s="221"/>
    </row>
    <row r="125" s="26" customFormat="1"/>
    <row r="127" s="26" customFormat="1"/>
    <row r="128" s="26" customFormat="1"/>
    <row r="130" s="26" customFormat="1"/>
    <row r="131" s="26" customFormat="1"/>
    <row r="150" s="26" customFormat="1"/>
    <row r="151" s="26" customFormat="1"/>
    <row r="180" s="26" customFormat="1"/>
    <row r="181" s="26" customFormat="1"/>
    <row r="200" s="26" customFormat="1"/>
    <row r="201" s="26" customFormat="1"/>
    <row r="202" s="26" customFormat="1"/>
    <row r="222" s="26" customFormat="1"/>
    <row r="223" s="26" customFormat="1"/>
    <row r="236" s="26" customFormat="1"/>
    <row r="238" ht="75.75" customHeight="1"/>
    <row r="262" s="26" customFormat="1"/>
    <row r="263" s="26" customFormat="1"/>
    <row r="264" s="26" customFormat="1"/>
    <row r="265" s="92" customFormat="1"/>
    <row r="270" s="26" customFormat="1"/>
    <row r="271" s="26" customFormat="1"/>
    <row r="272" s="92" customFormat="1"/>
    <row r="288" s="26" customFormat="1"/>
    <row r="289" s="26" customFormat="1"/>
    <row r="295" s="26" customFormat="1"/>
    <row r="296" s="26" customFormat="1"/>
  </sheetData>
  <mergeCells count="23">
    <mergeCell ref="A1:F1"/>
    <mergeCell ref="A2:F2"/>
    <mergeCell ref="B4:D4"/>
    <mergeCell ref="E4:F4"/>
    <mergeCell ref="B5:D5"/>
    <mergeCell ref="E5:F5"/>
    <mergeCell ref="B6:D6"/>
    <mergeCell ref="E6:F6"/>
    <mergeCell ref="B7:D7"/>
    <mergeCell ref="E7:F7"/>
    <mergeCell ref="B8:D8"/>
    <mergeCell ref="E8:F8"/>
    <mergeCell ref="E9:F9"/>
    <mergeCell ref="E10:F10"/>
    <mergeCell ref="A12:D12"/>
    <mergeCell ref="E12:F12"/>
    <mergeCell ref="A13:D13"/>
    <mergeCell ref="E13:F13"/>
    <mergeCell ref="A14:D14"/>
    <mergeCell ref="E14:F14"/>
    <mergeCell ref="A16:F16"/>
    <mergeCell ref="A119:E119"/>
    <mergeCell ref="A121:F121"/>
  </mergeCells>
  <printOptions headings="0" gridLines="0"/>
  <pageMargins left="0.25" right="0.25" top="0.75" bottom="0.75" header="0.29999999999999999" footer="0.29999999999999999"/>
  <pageSetup paperSize="9" scale="88" fitToWidth="1" fitToHeight="0" pageOrder="downThenOver" orientation="portrait" usePrinterDefaults="1" blackAndWhite="0" draft="0" cellComments="none" useFirstPageNumber="0" errors="displayed" horizontalDpi="600" verticalDpi="600" copies="1"/>
  <headerFooter/>
  <rowBreaks count="2" manualBreakCount="2">
    <brk id="57" man="1" max="5"/>
    <brk id="118" man="1" max="5"/>
  </rowBreaks>
  <colBreaks count="1" manualBreakCount="1">
    <brk id="6" man="1" max="1048575"/>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topLeftCell="A150" zoomScale="85" workbookViewId="0">
      <selection activeCell="B150" activeCellId="0" sqref="B150"/>
    </sheetView>
  </sheetViews>
  <sheetFormatPr baseColWidth="10" defaultColWidth="11" defaultRowHeight="14.25"/>
  <cols>
    <col bestFit="1" customWidth="1" min="1" max="1" width="5.08984375"/>
    <col customWidth="1" min="2" max="2" width="63.6328125"/>
    <col customWidth="1" min="3" max="3" width="6.453125"/>
    <col customWidth="1" min="4" max="4" width="5.81640625"/>
    <col bestFit="1" customWidth="1" min="5" max="5" width="14.08984375"/>
    <col bestFit="1" customWidth="1" min="6" max="6" width="17.453125"/>
  </cols>
  <sheetData>
    <row r="1" ht="20">
      <c r="A1" s="222"/>
      <c r="B1" s="222"/>
      <c r="C1" s="222"/>
      <c r="D1" s="222"/>
      <c r="E1" s="222"/>
      <c r="F1" s="222"/>
    </row>
    <row r="2" ht="31.25" customHeight="1">
      <c r="A2" s="223" t="s">
        <v>189</v>
      </c>
      <c r="B2" s="223"/>
      <c r="C2" s="223"/>
      <c r="D2" s="223"/>
      <c r="E2" s="223"/>
      <c r="F2" s="223"/>
    </row>
    <row r="3">
      <c r="A3" s="54"/>
      <c r="B3" s="26"/>
      <c r="C3" s="55"/>
      <c r="D3" s="26"/>
      <c r="E3" s="26"/>
      <c r="F3" s="26"/>
    </row>
    <row r="4" ht="15.5">
      <c r="A4" s="224" t="s">
        <v>11</v>
      </c>
      <c r="B4" s="380" t="s">
        <v>12</v>
      </c>
      <c r="C4" s="381"/>
      <c r="D4" s="382"/>
      <c r="E4" s="383" t="s">
        <v>190</v>
      </c>
      <c r="F4" s="384"/>
    </row>
    <row r="5">
      <c r="A5" s="37">
        <v>0</v>
      </c>
      <c r="B5" s="43" t="str">
        <f>+B27</f>
        <v xml:space="preserve">POSTE DE TRANSFORMATION </v>
      </c>
      <c r="C5" s="43"/>
      <c r="D5" s="43"/>
      <c r="E5" s="385">
        <f>+F36</f>
        <v>0</v>
      </c>
      <c r="F5" s="385"/>
    </row>
    <row r="6">
      <c r="A6" s="37">
        <v>1</v>
      </c>
      <c r="B6" s="43" t="str">
        <f>+B38</f>
        <v xml:space="preserve">GROUPE ELECTROGENE</v>
      </c>
      <c r="C6" s="43"/>
      <c r="D6" s="43"/>
      <c r="E6" s="385">
        <f>+F43</f>
        <v>0</v>
      </c>
      <c r="F6" s="385"/>
    </row>
    <row r="7">
      <c r="A7" s="37">
        <v>2</v>
      </c>
      <c r="B7" s="43" t="str">
        <f>+B45</f>
        <v xml:space="preserve">DISTRIBUTION PRRINCIPALE</v>
      </c>
      <c r="C7" s="43"/>
      <c r="D7" s="43"/>
      <c r="E7" s="385">
        <f>+F73</f>
        <v>0</v>
      </c>
      <c r="F7" s="385"/>
    </row>
    <row r="8">
      <c r="A8" s="37">
        <v>3</v>
      </c>
      <c r="B8" s="43" t="str">
        <f>+B75</f>
        <v xml:space="preserve">TGBT, ARMOIRE ELECTRIQUE ET MISE A LA TERRE</v>
      </c>
      <c r="C8" s="43"/>
      <c r="D8" s="43"/>
      <c r="E8" s="385">
        <f>+F96</f>
        <v>0</v>
      </c>
      <c r="F8" s="385"/>
    </row>
    <row r="9">
      <c r="A9" s="37">
        <v>4</v>
      </c>
      <c r="B9" s="43" t="str">
        <f>+B98</f>
        <v xml:space="preserve">CIRCUITS DIVISIONNAIRES </v>
      </c>
      <c r="C9" s="43"/>
      <c r="D9" s="43"/>
      <c r="E9" s="385">
        <f>+F142</f>
        <v>0</v>
      </c>
      <c r="F9" s="385"/>
    </row>
    <row r="10">
      <c r="A10" s="37">
        <v>5</v>
      </c>
      <c r="B10" s="43" t="str">
        <f>+B144</f>
        <v xml:space="preserve">APPAREILS D'ECLAIRAGE et autres appareils</v>
      </c>
      <c r="C10" s="43"/>
      <c r="D10" s="43"/>
      <c r="E10" s="385">
        <f>+F165</f>
        <v>0</v>
      </c>
      <c r="F10" s="385"/>
    </row>
    <row r="11">
      <c r="A11" s="37">
        <v>6</v>
      </c>
      <c r="B11" s="43" t="str">
        <f>+B167</f>
        <v xml:space="preserve">DETECTION INCENDIE</v>
      </c>
      <c r="C11" s="43"/>
      <c r="D11" s="43"/>
      <c r="E11" s="385">
        <f>+F196</f>
        <v>0</v>
      </c>
      <c r="F11" s="385"/>
    </row>
    <row r="12">
      <c r="A12" s="37">
        <v>7</v>
      </c>
      <c r="B12" s="43" t="str">
        <f>+B198</f>
        <v xml:space="preserve">COURANT FAIBLE </v>
      </c>
      <c r="C12" s="43"/>
      <c r="D12" s="43"/>
      <c r="E12" s="385">
        <f>+F207</f>
        <v>0</v>
      </c>
      <c r="F12" s="385"/>
    </row>
    <row r="13">
      <c r="A13" s="37">
        <v>8</v>
      </c>
      <c r="B13" s="43" t="str">
        <f>+B209</f>
        <v>ONDULEUR</v>
      </c>
      <c r="C13" s="43"/>
      <c r="D13" s="43"/>
      <c r="E13" s="385">
        <f>+F212</f>
        <v>0</v>
      </c>
      <c r="F13" s="385"/>
    </row>
    <row r="14">
      <c r="A14" s="37">
        <v>9</v>
      </c>
      <c r="B14" s="43" t="str">
        <f>+B214</f>
        <v>PHOTOVOLTAIQUE</v>
      </c>
      <c r="C14" s="43"/>
      <c r="D14" s="43"/>
      <c r="E14" s="385">
        <f>+F230</f>
        <v>0</v>
      </c>
      <c r="F14" s="385"/>
    </row>
    <row r="15">
      <c r="A15" s="37">
        <v>10</v>
      </c>
      <c r="B15" s="43" t="str">
        <f>B232</f>
        <v xml:space="preserve">SATBILISATEUR DE TENSION</v>
      </c>
      <c r="C15" s="43"/>
      <c r="D15" s="43"/>
      <c r="E15" s="385">
        <f>+F237</f>
        <v>0</v>
      </c>
      <c r="F15" s="385"/>
    </row>
    <row r="16">
      <c r="A16" s="44" t="s">
        <v>19</v>
      </c>
      <c r="B16" s="45"/>
      <c r="C16" s="45"/>
      <c r="D16" s="46"/>
      <c r="E16" s="386">
        <f>SUM(E5:F15)</f>
        <v>0</v>
      </c>
      <c r="F16" s="386"/>
    </row>
    <row r="17">
      <c r="A17" s="44" t="s">
        <v>111</v>
      </c>
      <c r="B17" s="45"/>
      <c r="C17" s="45"/>
      <c r="D17" s="46"/>
      <c r="E17" s="386"/>
      <c r="F17" s="386"/>
    </row>
    <row r="18">
      <c r="A18" s="49" t="s">
        <v>21</v>
      </c>
      <c r="B18" s="50"/>
      <c r="C18" s="50"/>
      <c r="D18" s="51"/>
      <c r="E18" s="387">
        <f>E17+E16</f>
        <v>0</v>
      </c>
      <c r="F18" s="387"/>
    </row>
    <row r="19">
      <c r="A19" s="54"/>
      <c r="B19" s="26"/>
      <c r="C19" s="55"/>
      <c r="D19" s="26"/>
      <c r="E19" s="26"/>
      <c r="F19" s="26"/>
    </row>
    <row r="20" ht="17.5">
      <c r="A20" s="237" t="s">
        <v>24</v>
      </c>
      <c r="B20" s="237"/>
      <c r="C20" s="237"/>
      <c r="D20" s="237"/>
      <c r="E20" s="237"/>
      <c r="F20" s="237"/>
    </row>
    <row r="21" ht="15.5">
      <c r="A21" s="238" t="s">
        <v>11</v>
      </c>
      <c r="B21" s="239" t="s">
        <v>12</v>
      </c>
      <c r="C21" s="240" t="s">
        <v>25</v>
      </c>
      <c r="D21" s="241" t="s">
        <v>26</v>
      </c>
      <c r="E21" s="240" t="s">
        <v>113</v>
      </c>
      <c r="F21" s="240" t="s">
        <v>114</v>
      </c>
    </row>
    <row r="23" ht="15.5">
      <c r="A23" s="242">
        <v>3</v>
      </c>
      <c r="B23" s="243" t="s">
        <v>16</v>
      </c>
      <c r="C23" s="244"/>
      <c r="D23" s="245"/>
      <c r="E23" s="246"/>
      <c r="F23" s="247"/>
    </row>
    <row r="24">
      <c r="A24" s="388"/>
      <c r="B24" s="389" t="s">
        <v>191</v>
      </c>
      <c r="C24" s="389"/>
      <c r="D24" s="389"/>
      <c r="E24" s="389"/>
      <c r="F24" s="390"/>
    </row>
    <row r="25" ht="27" customHeight="1">
      <c r="A25" s="391"/>
      <c r="B25" s="392" t="s">
        <v>192</v>
      </c>
      <c r="C25" s="392"/>
      <c r="D25" s="392"/>
      <c r="E25" s="392"/>
      <c r="F25" s="393"/>
    </row>
    <row r="26" s="26" customFormat="1" ht="14">
      <c r="A26" s="394"/>
      <c r="B26" s="395"/>
      <c r="C26" s="395"/>
      <c r="D26" s="395"/>
      <c r="E26" s="396"/>
      <c r="F26" s="397"/>
    </row>
    <row r="27" s="91" customFormat="1" ht="15.5">
      <c r="A27" s="242">
        <v>0</v>
      </c>
      <c r="B27" s="398" t="s">
        <v>193</v>
      </c>
      <c r="C27" s="97"/>
      <c r="D27" s="98"/>
      <c r="E27" s="99"/>
      <c r="F27" s="399"/>
      <c r="G27" s="92"/>
      <c r="H27" s="92"/>
      <c r="I27" s="92"/>
      <c r="J27" s="92"/>
    </row>
    <row r="28" s="92" customFormat="1" ht="15.75" customHeight="1">
      <c r="A28" s="400" t="s">
        <v>194</v>
      </c>
      <c r="B28" s="401" t="s">
        <v>195</v>
      </c>
      <c r="C28" s="102"/>
      <c r="D28" s="103"/>
      <c r="E28" s="104"/>
      <c r="F28" s="105"/>
    </row>
    <row r="29" s="92" customFormat="1" ht="14">
      <c r="A29" s="400"/>
      <c r="B29" s="402" t="s">
        <v>196</v>
      </c>
      <c r="C29" s="120" t="s">
        <v>49</v>
      </c>
      <c r="D29" s="103">
        <v>1</v>
      </c>
      <c r="E29" s="275"/>
      <c r="F29" s="300">
        <f>E29*D29</f>
        <v>0</v>
      </c>
      <c r="G29" s="91"/>
      <c r="H29" s="91"/>
      <c r="I29" s="91"/>
      <c r="J29" s="91"/>
    </row>
    <row r="30" s="92" customFormat="1" ht="13">
      <c r="A30" s="400" t="s">
        <v>197</v>
      </c>
      <c r="B30" s="401" t="s">
        <v>198</v>
      </c>
      <c r="C30" s="120"/>
      <c r="D30" s="103"/>
      <c r="E30" s="279"/>
      <c r="F30" s="403"/>
    </row>
    <row r="31" s="92" customFormat="1" ht="14">
      <c r="A31" s="400"/>
      <c r="B31" s="402" t="s">
        <v>196</v>
      </c>
      <c r="C31" s="120" t="s">
        <v>49</v>
      </c>
      <c r="D31" s="103">
        <v>1</v>
      </c>
      <c r="E31" s="275"/>
      <c r="F31" s="300">
        <f>E31*D31</f>
        <v>0</v>
      </c>
    </row>
    <row r="32" s="92" customFormat="1" ht="26">
      <c r="A32" s="400" t="s">
        <v>199</v>
      </c>
      <c r="B32" s="401" t="s">
        <v>200</v>
      </c>
      <c r="C32" s="120"/>
      <c r="D32" s="103"/>
      <c r="E32" s="279"/>
      <c r="F32" s="403"/>
    </row>
    <row r="33" s="92" customFormat="1" ht="14">
      <c r="A33" s="400"/>
      <c r="B33" s="402" t="s">
        <v>196</v>
      </c>
      <c r="C33" s="120" t="s">
        <v>49</v>
      </c>
      <c r="D33" s="103">
        <v>1</v>
      </c>
      <c r="E33" s="275"/>
      <c r="F33" s="300">
        <f>E33*D33</f>
        <v>0</v>
      </c>
    </row>
    <row r="34" s="92" customFormat="1" ht="26">
      <c r="A34" s="400" t="s">
        <v>201</v>
      </c>
      <c r="B34" s="401" t="s">
        <v>202</v>
      </c>
      <c r="C34" s="120"/>
      <c r="D34" s="103"/>
      <c r="E34" s="279"/>
      <c r="F34" s="403"/>
    </row>
    <row r="35" s="92" customFormat="1" ht="14">
      <c r="A35" s="400"/>
      <c r="B35" s="402" t="s">
        <v>196</v>
      </c>
      <c r="C35" s="120" t="s">
        <v>49</v>
      </c>
      <c r="D35" s="103">
        <v>1</v>
      </c>
      <c r="E35" s="275"/>
      <c r="F35" s="300">
        <f>E35*D35</f>
        <v>0</v>
      </c>
    </row>
    <row r="36" s="26" customFormat="1" ht="14">
      <c r="A36" s="404"/>
      <c r="B36" s="405" t="s">
        <v>203</v>
      </c>
      <c r="C36" s="286"/>
      <c r="D36" s="329"/>
      <c r="E36" s="330"/>
      <c r="F36" s="288">
        <f>SUM(F29:F35)</f>
        <v>0</v>
      </c>
    </row>
    <row r="37" s="26" customFormat="1" ht="14">
      <c r="A37" s="394"/>
      <c r="B37" s="395"/>
      <c r="C37" s="395"/>
      <c r="D37" s="395"/>
      <c r="E37" s="396"/>
      <c r="F37" s="397"/>
    </row>
    <row r="38" ht="15.5">
      <c r="A38" s="242">
        <v>1</v>
      </c>
      <c r="B38" s="398" t="s">
        <v>204</v>
      </c>
      <c r="C38" s="97"/>
      <c r="D38" s="98"/>
      <c r="E38" s="406"/>
      <c r="F38" s="407"/>
    </row>
    <row r="39">
      <c r="A39" s="400" t="s">
        <v>205</v>
      </c>
      <c r="B39" s="401" t="s">
        <v>206</v>
      </c>
      <c r="C39" s="102"/>
      <c r="D39" s="103"/>
      <c r="E39" s="298"/>
      <c r="F39" s="299"/>
    </row>
    <row r="40">
      <c r="A40" s="408"/>
      <c r="B40" s="402" t="s">
        <v>40</v>
      </c>
      <c r="C40" s="325" t="s">
        <v>49</v>
      </c>
      <c r="D40" s="103">
        <v>1</v>
      </c>
      <c r="E40" s="275"/>
      <c r="F40" s="300">
        <f>E40*D40</f>
        <v>0</v>
      </c>
    </row>
    <row r="41">
      <c r="A41" s="400">
        <v>1.2</v>
      </c>
      <c r="B41" s="401" t="s">
        <v>207</v>
      </c>
      <c r="C41" s="120"/>
      <c r="D41" s="103"/>
      <c r="E41" s="298"/>
      <c r="F41" s="409"/>
    </row>
    <row r="42">
      <c r="A42" s="410"/>
      <c r="B42" s="411" t="s">
        <v>196</v>
      </c>
      <c r="C42" s="412" t="s">
        <v>49</v>
      </c>
      <c r="D42" s="308">
        <v>1</v>
      </c>
      <c r="E42" s="275"/>
      <c r="F42" s="304">
        <f>E42*D42</f>
        <v>0</v>
      </c>
    </row>
    <row r="43" s="26" customFormat="1" ht="14">
      <c r="A43" s="404"/>
      <c r="B43" s="405" t="s">
        <v>208</v>
      </c>
      <c r="C43" s="286"/>
      <c r="D43" s="329"/>
      <c r="E43" s="330"/>
      <c r="F43" s="288">
        <f>SUM(F39:F42)</f>
        <v>0</v>
      </c>
    </row>
    <row r="44" s="26" customFormat="1" ht="14">
      <c r="A44" s="394"/>
      <c r="B44" s="395"/>
      <c r="C44" s="395"/>
      <c r="D44" s="395"/>
      <c r="E44" s="396"/>
      <c r="F44" s="397"/>
    </row>
    <row r="45" s="26" customFormat="1" ht="15.5">
      <c r="A45" s="242">
        <v>2</v>
      </c>
      <c r="B45" s="398" t="s">
        <v>209</v>
      </c>
      <c r="C45" s="97"/>
      <c r="D45" s="98"/>
      <c r="E45" s="406"/>
      <c r="F45" s="407"/>
    </row>
    <row r="46" s="26" customFormat="1" ht="14">
      <c r="A46" s="400"/>
      <c r="B46" s="413" t="s">
        <v>210</v>
      </c>
      <c r="C46" s="116"/>
      <c r="D46" s="103"/>
      <c r="E46" s="298"/>
      <c r="F46" s="299"/>
    </row>
    <row r="47">
      <c r="A47" s="400" t="s">
        <v>80</v>
      </c>
      <c r="B47" s="401" t="s">
        <v>211</v>
      </c>
      <c r="C47" s="116"/>
      <c r="D47" s="103"/>
      <c r="E47" s="298"/>
      <c r="F47" s="299"/>
      <c r="G47" s="414"/>
    </row>
    <row r="48">
      <c r="A48" s="400"/>
      <c r="B48" s="402" t="s">
        <v>34</v>
      </c>
      <c r="C48" s="325" t="s">
        <v>212</v>
      </c>
      <c r="D48" s="103">
        <v>90</v>
      </c>
      <c r="E48" s="275"/>
      <c r="F48" s="304">
        <f>E48*D48</f>
        <v>0</v>
      </c>
    </row>
    <row r="49">
      <c r="A49" s="400" t="s">
        <v>84</v>
      </c>
      <c r="B49" s="401" t="s">
        <v>213</v>
      </c>
      <c r="C49" s="116"/>
      <c r="D49" s="103"/>
      <c r="E49" s="298"/>
      <c r="F49" s="299"/>
      <c r="G49" s="414"/>
    </row>
    <row r="50">
      <c r="A50" s="400"/>
      <c r="B50" s="402" t="s">
        <v>34</v>
      </c>
      <c r="C50" s="325" t="s">
        <v>212</v>
      </c>
      <c r="D50" s="103">
        <v>30</v>
      </c>
      <c r="E50" s="275"/>
      <c r="F50" s="304">
        <f>E50*D50</f>
        <v>0</v>
      </c>
    </row>
    <row r="51">
      <c r="A51" s="400" t="s">
        <v>86</v>
      </c>
      <c r="B51" s="401" t="s">
        <v>214</v>
      </c>
      <c r="C51" s="116"/>
      <c r="D51" s="103"/>
      <c r="E51" s="298"/>
      <c r="F51" s="299"/>
      <c r="G51" s="414"/>
    </row>
    <row r="52">
      <c r="A52" s="400"/>
      <c r="B52" s="402" t="s">
        <v>34</v>
      </c>
      <c r="C52" s="325" t="s">
        <v>212</v>
      </c>
      <c r="D52" s="103">
        <v>20</v>
      </c>
      <c r="E52" s="275"/>
      <c r="F52" s="304">
        <f>E52*D52</f>
        <v>0</v>
      </c>
    </row>
    <row r="53">
      <c r="A53" s="400" t="s">
        <v>88</v>
      </c>
      <c r="B53" s="401" t="s">
        <v>215</v>
      </c>
      <c r="C53" s="116"/>
      <c r="D53" s="103"/>
      <c r="E53" s="298"/>
      <c r="F53" s="299"/>
      <c r="G53" s="414"/>
    </row>
    <row r="54">
      <c r="A54" s="400"/>
      <c r="B54" s="402" t="s">
        <v>34</v>
      </c>
      <c r="C54" s="325" t="s">
        <v>212</v>
      </c>
      <c r="D54" s="103">
        <v>70</v>
      </c>
      <c r="E54" s="275"/>
      <c r="F54" s="304">
        <f>E54*D54</f>
        <v>0</v>
      </c>
    </row>
    <row r="55">
      <c r="A55" s="400" t="s">
        <v>90</v>
      </c>
      <c r="B55" s="401" t="s">
        <v>216</v>
      </c>
      <c r="C55" s="116"/>
      <c r="D55" s="103"/>
      <c r="E55" s="298"/>
      <c r="F55" s="299"/>
      <c r="G55" s="414"/>
    </row>
    <row r="56">
      <c r="A56" s="400"/>
      <c r="B56" s="402" t="s">
        <v>34</v>
      </c>
      <c r="C56" s="325" t="s">
        <v>212</v>
      </c>
      <c r="D56" s="103">
        <v>30</v>
      </c>
      <c r="E56" s="275"/>
      <c r="F56" s="304">
        <f>E56*D56</f>
        <v>0</v>
      </c>
    </row>
    <row r="57">
      <c r="A57" s="400" t="s">
        <v>92</v>
      </c>
      <c r="B57" s="401" t="s">
        <v>217</v>
      </c>
      <c r="C57" s="116"/>
      <c r="D57" s="103"/>
      <c r="E57" s="298"/>
      <c r="F57" s="299"/>
      <c r="G57" s="414"/>
    </row>
    <row r="58">
      <c r="A58" s="400"/>
      <c r="B58" s="402" t="s">
        <v>34</v>
      </c>
      <c r="C58" s="325" t="s">
        <v>212</v>
      </c>
      <c r="D58" s="103">
        <v>60</v>
      </c>
      <c r="E58" s="275"/>
      <c r="F58" s="304">
        <f>E58*D58</f>
        <v>0</v>
      </c>
    </row>
    <row r="59">
      <c r="A59" s="400" t="s">
        <v>94</v>
      </c>
      <c r="B59" s="401" t="s">
        <v>218</v>
      </c>
      <c r="C59" s="116"/>
      <c r="D59" s="103"/>
      <c r="E59" s="298"/>
      <c r="F59" s="299"/>
      <c r="G59" s="414"/>
    </row>
    <row r="60">
      <c r="A60" s="400"/>
      <c r="B60" s="402" t="s">
        <v>34</v>
      </c>
      <c r="C60" s="325" t="s">
        <v>212</v>
      </c>
      <c r="D60" s="103">
        <v>20</v>
      </c>
      <c r="E60" s="275"/>
      <c r="F60" s="304">
        <f>E60*D60</f>
        <v>0</v>
      </c>
    </row>
    <row r="61">
      <c r="A61" s="400"/>
      <c r="B61" s="413" t="s">
        <v>219</v>
      </c>
      <c r="C61" s="116"/>
      <c r="D61" s="103"/>
      <c r="E61" s="298"/>
      <c r="F61" s="299"/>
    </row>
    <row r="62">
      <c r="A62" s="400" t="s">
        <v>96</v>
      </c>
      <c r="B62" s="401" t="s">
        <v>220</v>
      </c>
      <c r="C62" s="116"/>
      <c r="D62" s="103"/>
      <c r="E62" s="275"/>
      <c r="F62" s="299"/>
    </row>
    <row r="63">
      <c r="A63" s="400"/>
      <c r="B63" s="402" t="s">
        <v>34</v>
      </c>
      <c r="C63" s="325" t="s">
        <v>212</v>
      </c>
      <c r="D63" s="103">
        <v>100</v>
      </c>
      <c r="E63" s="275"/>
      <c r="F63" s="304">
        <f>E63*D63</f>
        <v>0</v>
      </c>
    </row>
    <row r="64">
      <c r="A64" s="400" t="s">
        <v>98</v>
      </c>
      <c r="B64" s="401" t="s">
        <v>221</v>
      </c>
      <c r="C64" s="116"/>
      <c r="D64" s="103"/>
      <c r="E64" s="275"/>
      <c r="F64" s="299"/>
    </row>
    <row r="65">
      <c r="A65" s="400"/>
      <c r="B65" s="402" t="s">
        <v>34</v>
      </c>
      <c r="C65" s="325" t="s">
        <v>212</v>
      </c>
      <c r="D65" s="103">
        <v>150</v>
      </c>
      <c r="E65" s="275"/>
      <c r="F65" s="304">
        <f>E65*D65</f>
        <v>0</v>
      </c>
    </row>
    <row r="66">
      <c r="A66" s="400"/>
      <c r="B66" s="413" t="s">
        <v>222</v>
      </c>
      <c r="C66" s="116"/>
      <c r="D66" s="103"/>
      <c r="E66" s="298"/>
      <c r="F66" s="299"/>
    </row>
    <row r="67">
      <c r="A67" s="400" t="s">
        <v>100</v>
      </c>
      <c r="B67" s="401" t="s">
        <v>223</v>
      </c>
      <c r="C67" s="116"/>
      <c r="D67" s="103"/>
      <c r="E67" s="298"/>
      <c r="F67" s="299"/>
    </row>
    <row r="68">
      <c r="A68" s="400"/>
      <c r="B68" s="402" t="s">
        <v>34</v>
      </c>
      <c r="C68" s="325" t="s">
        <v>212</v>
      </c>
      <c r="D68" s="103">
        <v>150</v>
      </c>
      <c r="E68" s="275"/>
      <c r="F68" s="304">
        <f>E68*D68</f>
        <v>0</v>
      </c>
    </row>
    <row r="69">
      <c r="A69" s="400" t="s">
        <v>102</v>
      </c>
      <c r="B69" s="401" t="s">
        <v>224</v>
      </c>
      <c r="C69" s="116"/>
      <c r="D69" s="103"/>
      <c r="E69" s="298"/>
      <c r="F69" s="299"/>
    </row>
    <row r="70">
      <c r="A70" s="415"/>
      <c r="B70" s="402" t="s">
        <v>34</v>
      </c>
      <c r="C70" s="412" t="s">
        <v>212</v>
      </c>
      <c r="D70" s="308">
        <v>100</v>
      </c>
      <c r="E70" s="275"/>
      <c r="F70" s="310">
        <f>E70*D70</f>
        <v>0</v>
      </c>
    </row>
    <row r="71">
      <c r="A71" s="400" t="s">
        <v>225</v>
      </c>
      <c r="B71" s="401" t="s">
        <v>226</v>
      </c>
      <c r="C71" s="116"/>
      <c r="D71" s="103"/>
      <c r="E71" s="275"/>
      <c r="F71" s="299"/>
    </row>
    <row r="72">
      <c r="A72" s="400"/>
      <c r="B72" s="402" t="s">
        <v>34</v>
      </c>
      <c r="C72" s="325" t="s">
        <v>212</v>
      </c>
      <c r="D72" s="103">
        <v>600</v>
      </c>
      <c r="E72" s="275"/>
      <c r="F72" s="304">
        <f>E72*D72</f>
        <v>0</v>
      </c>
    </row>
    <row r="73" s="26" customFormat="1" ht="14">
      <c r="A73" s="404"/>
      <c r="B73" s="405" t="s">
        <v>227</v>
      </c>
      <c r="C73" s="286"/>
      <c r="D73" s="329"/>
      <c r="E73" s="330"/>
      <c r="F73" s="416">
        <f>SUM(F48:F72)</f>
        <v>0</v>
      </c>
    </row>
    <row r="74" s="26" customFormat="1" ht="14">
      <c r="A74" s="394"/>
      <c r="B74" s="395"/>
      <c r="C74" s="395"/>
      <c r="D74" s="395"/>
      <c r="E74" s="396"/>
      <c r="F74" s="397"/>
    </row>
    <row r="75" ht="15.5">
      <c r="A75" s="242">
        <v>3</v>
      </c>
      <c r="B75" s="398" t="s">
        <v>228</v>
      </c>
      <c r="C75" s="134"/>
      <c r="D75" s="417"/>
      <c r="E75" s="418"/>
      <c r="F75" s="407"/>
    </row>
    <row r="76" ht="15.5">
      <c r="A76" s="400"/>
      <c r="B76" s="419" t="s">
        <v>229</v>
      </c>
      <c r="C76" s="127"/>
      <c r="D76" s="104"/>
      <c r="E76" s="296"/>
      <c r="F76" s="420"/>
    </row>
    <row r="77">
      <c r="A77" s="400" t="s">
        <v>230</v>
      </c>
      <c r="B77" s="401" t="s">
        <v>231</v>
      </c>
      <c r="C77" s="127"/>
      <c r="D77" s="104"/>
      <c r="E77" s="296"/>
      <c r="F77" s="420"/>
    </row>
    <row r="78">
      <c r="A78" s="400"/>
      <c r="B78" s="402" t="s">
        <v>196</v>
      </c>
      <c r="C78" s="102" t="s">
        <v>49</v>
      </c>
      <c r="D78" s="103">
        <v>1</v>
      </c>
      <c r="E78" s="275"/>
      <c r="F78" s="300">
        <f>E78*D78</f>
        <v>0</v>
      </c>
    </row>
    <row r="79">
      <c r="A79" s="400" t="s">
        <v>232</v>
      </c>
      <c r="B79" s="401" t="s">
        <v>233</v>
      </c>
      <c r="C79" s="127"/>
      <c r="D79" s="104"/>
      <c r="E79" s="296"/>
      <c r="F79" s="420"/>
    </row>
    <row r="80">
      <c r="A80" s="400"/>
      <c r="B80" s="402" t="s">
        <v>40</v>
      </c>
      <c r="C80" s="372" t="s">
        <v>25</v>
      </c>
      <c r="D80" s="103">
        <v>1</v>
      </c>
      <c r="E80" s="275"/>
      <c r="F80" s="300">
        <f>E80*D80</f>
        <v>0</v>
      </c>
    </row>
    <row r="81">
      <c r="A81" s="400" t="s">
        <v>234</v>
      </c>
      <c r="B81" s="401" t="s">
        <v>235</v>
      </c>
      <c r="C81" s="127"/>
      <c r="D81" s="104"/>
      <c r="E81" s="296"/>
      <c r="F81" s="420"/>
    </row>
    <row r="82">
      <c r="A82" s="400"/>
      <c r="B82" s="402" t="s">
        <v>40</v>
      </c>
      <c r="C82" s="372" t="s">
        <v>25</v>
      </c>
      <c r="D82" s="103">
        <v>1</v>
      </c>
      <c r="E82" s="275"/>
      <c r="F82" s="300">
        <f>E82*D82</f>
        <v>0</v>
      </c>
    </row>
    <row r="83">
      <c r="A83" s="400" t="s">
        <v>236</v>
      </c>
      <c r="B83" s="401" t="s">
        <v>237</v>
      </c>
      <c r="C83" s="127"/>
      <c r="D83" s="104"/>
      <c r="E83" s="296"/>
      <c r="F83" s="420"/>
    </row>
    <row r="84">
      <c r="A84" s="400"/>
      <c r="B84" s="402" t="s">
        <v>40</v>
      </c>
      <c r="C84" s="372" t="s">
        <v>25</v>
      </c>
      <c r="D84" s="103">
        <v>1</v>
      </c>
      <c r="E84" s="275"/>
      <c r="F84" s="300">
        <f>E84*D84</f>
        <v>0</v>
      </c>
    </row>
    <row r="85">
      <c r="A85" s="400" t="s">
        <v>238</v>
      </c>
      <c r="B85" s="401" t="s">
        <v>239</v>
      </c>
      <c r="C85" s="127"/>
      <c r="D85" s="104"/>
      <c r="E85" s="296"/>
      <c r="F85" s="420"/>
    </row>
    <row r="86">
      <c r="A86" s="400"/>
      <c r="B86" s="402" t="s">
        <v>40</v>
      </c>
      <c r="C86" s="372" t="s">
        <v>25</v>
      </c>
      <c r="D86" s="103">
        <v>1</v>
      </c>
      <c r="E86" s="275"/>
      <c r="F86" s="300">
        <f>E86*D86</f>
        <v>0</v>
      </c>
    </row>
    <row r="87" ht="15.5">
      <c r="A87" s="400"/>
      <c r="B87" s="419" t="s">
        <v>240</v>
      </c>
      <c r="C87" s="127"/>
      <c r="D87" s="104"/>
      <c r="E87" s="296"/>
      <c r="F87" s="420"/>
    </row>
    <row r="88">
      <c r="A88" s="400" t="s">
        <v>241</v>
      </c>
      <c r="B88" s="401" t="s">
        <v>242</v>
      </c>
      <c r="C88" s="127"/>
      <c r="D88" s="103"/>
      <c r="E88" s="298"/>
      <c r="F88" s="420"/>
    </row>
    <row r="89">
      <c r="A89" s="400"/>
      <c r="B89" s="402" t="s">
        <v>34</v>
      </c>
      <c r="C89" s="325" t="s">
        <v>212</v>
      </c>
      <c r="D89" s="103">
        <v>100</v>
      </c>
      <c r="E89" s="275"/>
      <c r="F89" s="300">
        <f>E89*D89</f>
        <v>0</v>
      </c>
    </row>
    <row r="90">
      <c r="A90" s="400" t="s">
        <v>243</v>
      </c>
      <c r="B90" s="401" t="s">
        <v>244</v>
      </c>
      <c r="C90" s="127"/>
      <c r="D90" s="103"/>
      <c r="E90" s="298"/>
      <c r="F90" s="420"/>
    </row>
    <row r="91">
      <c r="A91" s="400"/>
      <c r="B91" s="402" t="s">
        <v>34</v>
      </c>
      <c r="C91" s="325" t="s">
        <v>212</v>
      </c>
      <c r="D91" s="103">
        <v>20</v>
      </c>
      <c r="E91" s="275"/>
      <c r="F91" s="300">
        <f>E91*D91</f>
        <v>0</v>
      </c>
    </row>
    <row r="92" s="26" customFormat="1" ht="26">
      <c r="A92" s="400" t="s">
        <v>245</v>
      </c>
      <c r="B92" s="401" t="s">
        <v>246</v>
      </c>
      <c r="C92" s="130"/>
      <c r="D92" s="103"/>
      <c r="E92" s="298"/>
      <c r="F92" s="420"/>
    </row>
    <row r="93" s="26" customFormat="1" ht="14">
      <c r="A93" s="421"/>
      <c r="B93" s="411" t="s">
        <v>196</v>
      </c>
      <c r="C93" s="422" t="s">
        <v>49</v>
      </c>
      <c r="D93" s="308">
        <v>1</v>
      </c>
      <c r="E93" s="275"/>
      <c r="F93" s="423">
        <f>E93*D93</f>
        <v>0</v>
      </c>
    </row>
    <row r="94">
      <c r="A94" s="400" t="s">
        <v>247</v>
      </c>
      <c r="B94" s="401" t="s">
        <v>248</v>
      </c>
      <c r="C94" s="127"/>
      <c r="D94" s="104"/>
      <c r="E94" s="296"/>
      <c r="F94" s="420"/>
    </row>
    <row r="95">
      <c r="A95" s="400"/>
      <c r="B95" s="402" t="s">
        <v>40</v>
      </c>
      <c r="C95" s="372" t="s">
        <v>25</v>
      </c>
      <c r="D95" s="103">
        <v>1</v>
      </c>
      <c r="E95" s="275"/>
      <c r="F95" s="300">
        <f>E95*D95</f>
        <v>0</v>
      </c>
    </row>
    <row r="96" s="26" customFormat="1" ht="14">
      <c r="A96" s="404"/>
      <c r="B96" s="405" t="s">
        <v>249</v>
      </c>
      <c r="C96" s="286"/>
      <c r="D96" s="329"/>
      <c r="E96" s="330"/>
      <c r="F96" s="288">
        <f>SUM(F78:F95)</f>
        <v>0</v>
      </c>
    </row>
    <row r="97" s="26" customFormat="1" ht="14">
      <c r="A97" s="394"/>
      <c r="B97" s="395"/>
      <c r="C97" s="395"/>
      <c r="D97" s="395"/>
      <c r="E97" s="396"/>
      <c r="F97" s="397"/>
    </row>
    <row r="98" ht="15.5">
      <c r="A98" s="242">
        <v>4</v>
      </c>
      <c r="B98" s="398" t="s">
        <v>250</v>
      </c>
      <c r="C98" s="134"/>
      <c r="D98" s="134"/>
      <c r="E98" s="424"/>
      <c r="F98" s="407"/>
    </row>
    <row r="99" ht="42">
      <c r="A99" s="425"/>
      <c r="B99" s="426" t="s">
        <v>251</v>
      </c>
      <c r="C99" s="117"/>
      <c r="D99" s="117"/>
      <c r="E99" s="427"/>
      <c r="F99" s="428"/>
    </row>
    <row r="100" ht="26">
      <c r="A100" s="429" t="s">
        <v>252</v>
      </c>
      <c r="B100" s="401" t="s">
        <v>253</v>
      </c>
      <c r="C100" s="125"/>
      <c r="D100" s="125"/>
      <c r="E100" s="334"/>
      <c r="F100" s="430"/>
    </row>
    <row r="101">
      <c r="A101" s="429"/>
      <c r="B101" s="402" t="s">
        <v>40</v>
      </c>
      <c r="C101" s="372" t="s">
        <v>25</v>
      </c>
      <c r="D101" s="127">
        <v>21</v>
      </c>
      <c r="E101" s="275"/>
      <c r="F101" s="300">
        <f>E101*D101</f>
        <v>0</v>
      </c>
    </row>
    <row r="102">
      <c r="A102" s="429" t="s">
        <v>254</v>
      </c>
      <c r="B102" s="401" t="s">
        <v>255</v>
      </c>
      <c r="C102" s="372"/>
      <c r="D102" s="125"/>
      <c r="E102" s="334"/>
      <c r="F102" s="430"/>
    </row>
    <row r="103">
      <c r="A103" s="429"/>
      <c r="B103" s="402" t="s">
        <v>40</v>
      </c>
      <c r="C103" s="372" t="s">
        <v>25</v>
      </c>
      <c r="D103" s="127">
        <v>17</v>
      </c>
      <c r="E103" s="275"/>
      <c r="F103" s="300">
        <f>E103*D103</f>
        <v>0</v>
      </c>
    </row>
    <row r="104">
      <c r="A104" s="429" t="s">
        <v>256</v>
      </c>
      <c r="B104" s="401" t="s">
        <v>257</v>
      </c>
      <c r="C104" s="372"/>
      <c r="D104" s="125"/>
      <c r="E104" s="334"/>
      <c r="F104" s="430"/>
    </row>
    <row r="105">
      <c r="A105" s="429"/>
      <c r="B105" s="402" t="s">
        <v>40</v>
      </c>
      <c r="C105" s="372" t="s">
        <v>25</v>
      </c>
      <c r="D105" s="127">
        <v>5</v>
      </c>
      <c r="E105" s="275"/>
      <c r="F105" s="300">
        <f>E105*D105</f>
        <v>0</v>
      </c>
    </row>
    <row r="106">
      <c r="A106" s="429" t="s">
        <v>258</v>
      </c>
      <c r="B106" s="401" t="s">
        <v>259</v>
      </c>
      <c r="C106" s="372"/>
      <c r="D106" s="125"/>
      <c r="E106" s="334"/>
      <c r="F106" s="430"/>
    </row>
    <row r="107">
      <c r="A107" s="429"/>
      <c r="B107" s="402" t="s">
        <v>40</v>
      </c>
      <c r="C107" s="372" t="s">
        <v>25</v>
      </c>
      <c r="D107" s="127">
        <v>8</v>
      </c>
      <c r="E107" s="275"/>
      <c r="F107" s="300">
        <f>E107*D107</f>
        <v>0</v>
      </c>
    </row>
    <row r="108">
      <c r="A108" s="429" t="s">
        <v>260</v>
      </c>
      <c r="B108" s="401" t="s">
        <v>261</v>
      </c>
      <c r="C108" s="372"/>
      <c r="D108" s="125"/>
      <c r="E108" s="334"/>
      <c r="F108" s="430"/>
    </row>
    <row r="109">
      <c r="A109" s="429"/>
      <c r="B109" s="402" t="s">
        <v>40</v>
      </c>
      <c r="C109" s="372" t="s">
        <v>25</v>
      </c>
      <c r="D109" s="127">
        <v>2</v>
      </c>
      <c r="E109" s="275"/>
      <c r="F109" s="300">
        <f>E109*D109</f>
        <v>0</v>
      </c>
    </row>
    <row r="110">
      <c r="A110" s="429" t="s">
        <v>262</v>
      </c>
      <c r="B110" s="401" t="s">
        <v>263</v>
      </c>
      <c r="C110" s="372"/>
      <c r="D110" s="103"/>
      <c r="E110" s="298"/>
      <c r="F110" s="409"/>
    </row>
    <row r="111">
      <c r="A111" s="429"/>
      <c r="B111" s="402" t="s">
        <v>40</v>
      </c>
      <c r="C111" s="372" t="s">
        <v>25</v>
      </c>
      <c r="D111" s="130">
        <v>4</v>
      </c>
      <c r="E111" s="275"/>
      <c r="F111" s="300">
        <f>E111*D111</f>
        <v>0</v>
      </c>
    </row>
    <row r="112">
      <c r="A112" s="429" t="s">
        <v>264</v>
      </c>
      <c r="B112" s="401" t="s">
        <v>265</v>
      </c>
      <c r="C112" s="372"/>
      <c r="D112" s="103"/>
      <c r="E112" s="298"/>
      <c r="F112" s="409"/>
    </row>
    <row r="113">
      <c r="A113" s="429"/>
      <c r="B113" s="402" t="s">
        <v>40</v>
      </c>
      <c r="C113" s="372" t="s">
        <v>25</v>
      </c>
      <c r="D113" s="130">
        <v>11</v>
      </c>
      <c r="E113" s="275"/>
      <c r="F113" s="300">
        <f>E113*D113</f>
        <v>0</v>
      </c>
    </row>
    <row r="114">
      <c r="A114" s="429" t="s">
        <v>266</v>
      </c>
      <c r="B114" s="401" t="s">
        <v>267</v>
      </c>
      <c r="C114" s="372"/>
      <c r="D114" s="103"/>
      <c r="E114" s="298"/>
      <c r="F114" s="409"/>
    </row>
    <row r="115">
      <c r="A115" s="429"/>
      <c r="B115" s="402" t="s">
        <v>196</v>
      </c>
      <c r="C115" s="372" t="s">
        <v>49</v>
      </c>
      <c r="D115" s="130">
        <v>1</v>
      </c>
      <c r="E115" s="275"/>
      <c r="F115" s="300">
        <f>E115*D115</f>
        <v>0</v>
      </c>
    </row>
    <row r="116" s="26" customFormat="1" ht="14">
      <c r="A116" s="429" t="s">
        <v>268</v>
      </c>
      <c r="B116" s="401" t="s">
        <v>269</v>
      </c>
      <c r="C116" s="431"/>
      <c r="D116" s="127"/>
      <c r="E116" s="337"/>
      <c r="F116" s="432"/>
    </row>
    <row r="117" s="26" customFormat="1" ht="14">
      <c r="A117" s="429"/>
      <c r="B117" s="402" t="s">
        <v>40</v>
      </c>
      <c r="C117" s="372" t="s">
        <v>25</v>
      </c>
      <c r="D117" s="103">
        <v>38</v>
      </c>
      <c r="E117" s="275"/>
      <c r="F117" s="300">
        <f>E117*D117</f>
        <v>0</v>
      </c>
    </row>
    <row r="118">
      <c r="A118" s="429" t="s">
        <v>270</v>
      </c>
      <c r="B118" s="401" t="s">
        <v>271</v>
      </c>
      <c r="C118" s="372"/>
      <c r="D118" s="103"/>
      <c r="E118" s="337"/>
      <c r="F118" s="430"/>
    </row>
    <row r="119">
      <c r="A119" s="429"/>
      <c r="B119" s="402" t="s">
        <v>40</v>
      </c>
      <c r="C119" s="372" t="s">
        <v>25</v>
      </c>
      <c r="D119" s="103">
        <v>69</v>
      </c>
      <c r="E119" s="275"/>
      <c r="F119" s="300">
        <f>E119*D119</f>
        <v>0</v>
      </c>
    </row>
    <row r="120">
      <c r="A120" s="429" t="s">
        <v>272</v>
      </c>
      <c r="B120" s="401" t="s">
        <v>273</v>
      </c>
      <c r="C120" s="372"/>
      <c r="D120" s="103"/>
      <c r="E120" s="337"/>
      <c r="F120" s="409"/>
    </row>
    <row r="121">
      <c r="A121" s="429"/>
      <c r="B121" s="402" t="s">
        <v>40</v>
      </c>
      <c r="C121" s="372" t="s">
        <v>25</v>
      </c>
      <c r="D121" s="103">
        <v>9</v>
      </c>
      <c r="E121" s="275"/>
      <c r="F121" s="300">
        <f>E121*D121</f>
        <v>0</v>
      </c>
    </row>
    <row r="122">
      <c r="A122" s="429" t="s">
        <v>274</v>
      </c>
      <c r="B122" s="401" t="s">
        <v>275</v>
      </c>
      <c r="C122" s="372"/>
      <c r="D122" s="103"/>
      <c r="E122" s="337"/>
      <c r="F122" s="409"/>
    </row>
    <row r="123">
      <c r="A123" s="429"/>
      <c r="B123" s="402" t="s">
        <v>40</v>
      </c>
      <c r="C123" s="372" t="s">
        <v>25</v>
      </c>
      <c r="D123" s="103">
        <v>3</v>
      </c>
      <c r="E123" s="275"/>
      <c r="F123" s="300">
        <f>E123*D123</f>
        <v>0</v>
      </c>
    </row>
    <row r="124">
      <c r="A124" s="429" t="s">
        <v>276</v>
      </c>
      <c r="B124" s="401" t="s">
        <v>277</v>
      </c>
      <c r="C124" s="372"/>
      <c r="D124" s="103"/>
      <c r="E124" s="337"/>
      <c r="F124" s="409"/>
    </row>
    <row r="125">
      <c r="A125" s="429"/>
      <c r="B125" s="402" t="s">
        <v>40</v>
      </c>
      <c r="C125" s="372" t="s">
        <v>25</v>
      </c>
      <c r="D125" s="103">
        <v>7</v>
      </c>
      <c r="E125" s="275"/>
      <c r="F125" s="300">
        <f>E125*D125</f>
        <v>0</v>
      </c>
    </row>
    <row r="126">
      <c r="A126" s="429" t="s">
        <v>278</v>
      </c>
      <c r="B126" s="401" t="s">
        <v>279</v>
      </c>
      <c r="C126" s="102"/>
      <c r="D126" s="103"/>
      <c r="E126" s="298"/>
      <c r="F126" s="409"/>
    </row>
    <row r="127">
      <c r="A127" s="429"/>
      <c r="B127" s="402" t="s">
        <v>40</v>
      </c>
      <c r="C127" s="372" t="s">
        <v>25</v>
      </c>
      <c r="D127" s="130">
        <v>1</v>
      </c>
      <c r="E127" s="275"/>
      <c r="F127" s="300">
        <f>E127*D127</f>
        <v>0</v>
      </c>
    </row>
    <row r="128">
      <c r="A128" s="429" t="s">
        <v>280</v>
      </c>
      <c r="B128" s="401" t="s">
        <v>281</v>
      </c>
      <c r="C128" s="102"/>
      <c r="D128" s="103"/>
      <c r="E128" s="298"/>
      <c r="F128" s="409"/>
    </row>
    <row r="129">
      <c r="A129" s="429"/>
      <c r="B129" s="411" t="s">
        <v>40</v>
      </c>
      <c r="C129" s="327" t="s">
        <v>25</v>
      </c>
      <c r="D129" s="433">
        <v>17</v>
      </c>
      <c r="E129" s="275"/>
      <c r="F129" s="423">
        <f>E129*D129</f>
        <v>0</v>
      </c>
    </row>
    <row r="130" ht="24">
      <c r="A130" s="429" t="s">
        <v>282</v>
      </c>
      <c r="B130" s="401" t="s">
        <v>283</v>
      </c>
      <c r="C130" s="102"/>
      <c r="D130" s="103"/>
      <c r="E130" s="298"/>
      <c r="F130" s="409"/>
    </row>
    <row r="131">
      <c r="A131" s="429"/>
      <c r="B131" s="411" t="s">
        <v>40</v>
      </c>
      <c r="C131" s="327" t="s">
        <v>25</v>
      </c>
      <c r="D131" s="433">
        <v>1</v>
      </c>
      <c r="E131" s="275"/>
      <c r="F131" s="423">
        <f>E131*D131</f>
        <v>0</v>
      </c>
    </row>
    <row r="132">
      <c r="A132" s="429" t="s">
        <v>284</v>
      </c>
      <c r="B132" s="401" t="s">
        <v>285</v>
      </c>
      <c r="C132" s="102"/>
      <c r="D132" s="103"/>
      <c r="E132" s="298"/>
      <c r="F132" s="409"/>
    </row>
    <row r="133">
      <c r="A133" s="429"/>
      <c r="B133" s="411" t="s">
        <v>40</v>
      </c>
      <c r="C133" s="327" t="s">
        <v>25</v>
      </c>
      <c r="D133" s="433">
        <v>2</v>
      </c>
      <c r="E133" s="275"/>
      <c r="F133" s="423">
        <f>E133*D133</f>
        <v>0</v>
      </c>
    </row>
    <row r="134">
      <c r="A134" s="429" t="s">
        <v>286</v>
      </c>
      <c r="B134" s="401" t="s">
        <v>287</v>
      </c>
      <c r="C134" s="102"/>
      <c r="D134" s="103"/>
      <c r="E134" s="298"/>
      <c r="F134" s="409"/>
    </row>
    <row r="135">
      <c r="A135" s="429"/>
      <c r="B135" s="411" t="s">
        <v>40</v>
      </c>
      <c r="C135" s="327" t="s">
        <v>25</v>
      </c>
      <c r="D135" s="433">
        <v>20</v>
      </c>
      <c r="E135" s="275"/>
      <c r="F135" s="423">
        <f>E135*D135</f>
        <v>0</v>
      </c>
    </row>
    <row r="136">
      <c r="A136" s="429" t="s">
        <v>288</v>
      </c>
      <c r="B136" s="401" t="s">
        <v>289</v>
      </c>
      <c r="C136" s="102"/>
      <c r="D136" s="103"/>
      <c r="E136" s="298"/>
      <c r="F136" s="409"/>
    </row>
    <row r="137">
      <c r="A137" s="429"/>
      <c r="B137" s="411" t="s">
        <v>40</v>
      </c>
      <c r="C137" s="327" t="s">
        <v>25</v>
      </c>
      <c r="D137" s="433">
        <v>9</v>
      </c>
      <c r="E137" s="275"/>
      <c r="F137" s="423">
        <f>E137*D137</f>
        <v>0</v>
      </c>
    </row>
    <row r="138">
      <c r="A138" s="429" t="s">
        <v>290</v>
      </c>
      <c r="B138" s="401" t="s">
        <v>291</v>
      </c>
      <c r="C138" s="102"/>
      <c r="D138" s="103"/>
      <c r="E138" s="298"/>
      <c r="F138" s="409"/>
    </row>
    <row r="139">
      <c r="A139" s="429"/>
      <c r="B139" s="411" t="s">
        <v>40</v>
      </c>
      <c r="C139" s="327" t="s">
        <v>25</v>
      </c>
      <c r="D139" s="433">
        <v>1</v>
      </c>
      <c r="E139" s="275"/>
      <c r="F139" s="423">
        <f>E139*D139</f>
        <v>0</v>
      </c>
    </row>
    <row r="140" ht="24">
      <c r="A140" s="429" t="s">
        <v>292</v>
      </c>
      <c r="B140" s="401" t="s">
        <v>293</v>
      </c>
      <c r="C140" s="102"/>
      <c r="D140" s="103"/>
      <c r="E140" s="298"/>
      <c r="F140" s="409"/>
    </row>
    <row r="141">
      <c r="A141" s="429"/>
      <c r="B141" s="411" t="s">
        <v>40</v>
      </c>
      <c r="C141" s="327" t="s">
        <v>25</v>
      </c>
      <c r="D141" s="433">
        <v>16</v>
      </c>
      <c r="E141" s="275"/>
      <c r="F141" s="423">
        <f>E141*D141</f>
        <v>0</v>
      </c>
    </row>
    <row r="142" s="26" customFormat="1" ht="14">
      <c r="A142" s="404"/>
      <c r="B142" s="405" t="s">
        <v>294</v>
      </c>
      <c r="C142" s="286"/>
      <c r="D142" s="329"/>
      <c r="E142" s="330"/>
      <c r="F142" s="288">
        <f>SUM(F101:F141)</f>
        <v>0</v>
      </c>
    </row>
    <row r="143" s="26" customFormat="1" ht="14">
      <c r="A143" s="394"/>
      <c r="B143" s="395"/>
      <c r="C143" s="395"/>
      <c r="D143" s="395"/>
      <c r="E143" s="396"/>
      <c r="F143" s="397"/>
    </row>
    <row r="144" ht="15">
      <c r="A144" s="242">
        <v>5</v>
      </c>
      <c r="B144" s="398" t="s">
        <v>295</v>
      </c>
      <c r="C144" s="134"/>
      <c r="D144" s="134"/>
      <c r="E144" s="424"/>
      <c r="F144" s="407"/>
    </row>
    <row r="145">
      <c r="A145" s="429" t="s">
        <v>296</v>
      </c>
      <c r="B145" s="401" t="s">
        <v>297</v>
      </c>
      <c r="C145" s="117"/>
      <c r="D145" s="125"/>
      <c r="E145" s="427"/>
      <c r="F145" s="430"/>
    </row>
    <row r="146">
      <c r="A146" s="429"/>
      <c r="B146" s="402" t="s">
        <v>40</v>
      </c>
      <c r="C146" s="372" t="s">
        <v>25</v>
      </c>
      <c r="D146" s="127">
        <v>79</v>
      </c>
      <c r="E146" s="275"/>
      <c r="F146" s="300">
        <f>E146*D146</f>
        <v>0</v>
      </c>
    </row>
    <row r="147">
      <c r="A147" s="429" t="s">
        <v>298</v>
      </c>
      <c r="B147" s="401" t="s">
        <v>299</v>
      </c>
      <c r="C147" s="125"/>
      <c r="D147" s="125"/>
      <c r="E147" s="334"/>
      <c r="F147" s="430"/>
    </row>
    <row r="148">
      <c r="A148" s="429"/>
      <c r="B148" s="402" t="s">
        <v>40</v>
      </c>
      <c r="C148" s="372" t="s">
        <v>25</v>
      </c>
      <c r="D148" s="127">
        <v>67</v>
      </c>
      <c r="E148" s="275"/>
      <c r="F148" s="300">
        <f>E148*D148</f>
        <v>0</v>
      </c>
    </row>
    <row r="149">
      <c r="A149" s="429" t="s">
        <v>300</v>
      </c>
      <c r="B149" s="401" t="s">
        <v>301</v>
      </c>
      <c r="C149" s="127"/>
      <c r="D149" s="103"/>
      <c r="E149" s="298"/>
      <c r="F149" s="409"/>
    </row>
    <row r="150">
      <c r="A150" s="429"/>
      <c r="B150" s="402" t="s">
        <v>40</v>
      </c>
      <c r="C150" s="372" t="s">
        <v>25</v>
      </c>
      <c r="D150" s="130">
        <v>15</v>
      </c>
      <c r="E150" s="275"/>
      <c r="F150" s="300">
        <f>E150*D150</f>
        <v>0</v>
      </c>
    </row>
    <row r="151">
      <c r="A151" s="429" t="s">
        <v>302</v>
      </c>
      <c r="B151" s="401" t="s">
        <v>303</v>
      </c>
      <c r="C151" s="103"/>
      <c r="D151" s="127"/>
      <c r="E151" s="337"/>
      <c r="F151" s="432"/>
    </row>
    <row r="152">
      <c r="A152" s="429"/>
      <c r="B152" s="402" t="s">
        <v>40</v>
      </c>
      <c r="C152" s="372" t="s">
        <v>25</v>
      </c>
      <c r="D152" s="130">
        <v>4</v>
      </c>
      <c r="E152" s="275"/>
      <c r="F152" s="300">
        <f>E152*D152</f>
        <v>0</v>
      </c>
    </row>
    <row r="153">
      <c r="A153" s="429" t="s">
        <v>304</v>
      </c>
      <c r="B153" s="401" t="s">
        <v>305</v>
      </c>
      <c r="C153" s="103"/>
      <c r="D153" s="127"/>
      <c r="E153" s="337"/>
      <c r="F153" s="432"/>
    </row>
    <row r="154">
      <c r="A154" s="429"/>
      <c r="B154" s="402" t="s">
        <v>40</v>
      </c>
      <c r="C154" s="372" t="s">
        <v>25</v>
      </c>
      <c r="D154" s="130">
        <v>3</v>
      </c>
      <c r="E154" s="275"/>
      <c r="F154" s="300">
        <f>E154*D154</f>
        <v>0</v>
      </c>
    </row>
    <row r="155">
      <c r="A155" s="429" t="s">
        <v>306</v>
      </c>
      <c r="B155" s="401" t="s">
        <v>307</v>
      </c>
      <c r="C155" s="103"/>
      <c r="D155" s="127"/>
      <c r="E155" s="337"/>
      <c r="F155" s="432"/>
    </row>
    <row r="156">
      <c r="A156" s="429"/>
      <c r="B156" s="402" t="s">
        <v>40</v>
      </c>
      <c r="C156" s="372" t="s">
        <v>25</v>
      </c>
      <c r="D156" s="130">
        <v>3</v>
      </c>
      <c r="E156" s="275"/>
      <c r="F156" s="300">
        <f>E156*D156</f>
        <v>0</v>
      </c>
    </row>
    <row r="157">
      <c r="A157" s="429" t="s">
        <v>308</v>
      </c>
      <c r="B157" s="401" t="s">
        <v>309</v>
      </c>
      <c r="C157" s="103"/>
      <c r="D157" s="127"/>
      <c r="E157" s="337"/>
      <c r="F157" s="432"/>
    </row>
    <row r="158">
      <c r="A158" s="429"/>
      <c r="B158" s="402" t="s">
        <v>40</v>
      </c>
      <c r="C158" s="372" t="s">
        <v>25</v>
      </c>
      <c r="D158" s="130">
        <v>4</v>
      </c>
      <c r="E158" s="275"/>
      <c r="F158" s="300">
        <f>E158*D158</f>
        <v>0</v>
      </c>
    </row>
    <row r="159">
      <c r="A159" s="429" t="s">
        <v>310</v>
      </c>
      <c r="B159" s="401" t="s">
        <v>311</v>
      </c>
      <c r="C159" s="127"/>
      <c r="D159" s="103"/>
      <c r="E159" s="298"/>
      <c r="F159" s="409"/>
    </row>
    <row r="160">
      <c r="A160" s="429"/>
      <c r="B160" s="402" t="s">
        <v>40</v>
      </c>
      <c r="C160" s="372" t="s">
        <v>25</v>
      </c>
      <c r="D160" s="130">
        <v>8</v>
      </c>
      <c r="E160" s="275"/>
      <c r="F160" s="300">
        <f>E160*D160</f>
        <v>0</v>
      </c>
    </row>
    <row r="161">
      <c r="A161" s="429" t="s">
        <v>312</v>
      </c>
      <c r="B161" s="401" t="s">
        <v>313</v>
      </c>
      <c r="C161" s="127"/>
      <c r="D161" s="103"/>
      <c r="E161" s="298"/>
      <c r="F161" s="409"/>
    </row>
    <row r="162" s="26" customFormat="1" ht="14">
      <c r="A162" s="429"/>
      <c r="B162" s="402" t="s">
        <v>40</v>
      </c>
      <c r="C162" s="372" t="s">
        <v>25</v>
      </c>
      <c r="D162" s="130">
        <v>17</v>
      </c>
      <c r="E162" s="275"/>
      <c r="F162" s="300">
        <f>E162*D162</f>
        <v>0</v>
      </c>
    </row>
    <row r="163">
      <c r="A163" s="429" t="s">
        <v>312</v>
      </c>
      <c r="B163" s="401" t="s">
        <v>314</v>
      </c>
      <c r="C163" s="127"/>
      <c r="D163" s="103"/>
      <c r="E163" s="298"/>
      <c r="F163" s="409"/>
    </row>
    <row r="164" s="26" customFormat="1" ht="14">
      <c r="A164" s="429"/>
      <c r="B164" s="402" t="s">
        <v>40</v>
      </c>
      <c r="C164" s="372" t="s">
        <v>25</v>
      </c>
      <c r="D164" s="130">
        <v>16</v>
      </c>
      <c r="E164" s="275"/>
      <c r="F164" s="300">
        <f>E164*D164</f>
        <v>0</v>
      </c>
    </row>
    <row r="165" s="26" customFormat="1" ht="14">
      <c r="A165" s="404"/>
      <c r="B165" s="405" t="s">
        <v>315</v>
      </c>
      <c r="C165" s="286"/>
      <c r="D165" s="329"/>
      <c r="E165" s="330"/>
      <c r="F165" s="288">
        <f>SUM(F146:F164)</f>
        <v>0</v>
      </c>
    </row>
    <row r="166" s="26" customFormat="1" ht="14">
      <c r="A166" s="394"/>
      <c r="B166" s="395"/>
      <c r="C166" s="395"/>
      <c r="D166" s="395"/>
      <c r="E166" s="396"/>
      <c r="F166" s="397"/>
    </row>
    <row r="167" ht="15">
      <c r="A167" s="242">
        <v>6</v>
      </c>
      <c r="B167" s="398" t="s">
        <v>60</v>
      </c>
      <c r="C167" s="134"/>
      <c r="D167" s="134"/>
      <c r="E167" s="418"/>
      <c r="F167" s="407"/>
    </row>
    <row r="168">
      <c r="A168" s="429" t="s">
        <v>316</v>
      </c>
      <c r="B168" s="401" t="s">
        <v>317</v>
      </c>
      <c r="C168" s="127"/>
      <c r="D168" s="103"/>
      <c r="E168" s="296"/>
      <c r="F168" s="409"/>
    </row>
    <row r="169">
      <c r="A169" s="429"/>
      <c r="B169" s="402" t="s">
        <v>40</v>
      </c>
      <c r="C169" s="102" t="s">
        <v>25</v>
      </c>
      <c r="D169" s="103">
        <v>1</v>
      </c>
      <c r="E169" s="275"/>
      <c r="F169" s="304">
        <f>E169*D169</f>
        <v>0</v>
      </c>
    </row>
    <row r="170">
      <c r="A170" s="429" t="s">
        <v>318</v>
      </c>
      <c r="B170" s="401" t="s">
        <v>319</v>
      </c>
      <c r="C170" s="127"/>
      <c r="D170" s="103"/>
      <c r="E170" s="298"/>
      <c r="F170" s="409"/>
    </row>
    <row r="171">
      <c r="A171" s="429"/>
      <c r="B171" s="402" t="s">
        <v>40</v>
      </c>
      <c r="C171" s="102" t="s">
        <v>25</v>
      </c>
      <c r="D171" s="103">
        <v>66</v>
      </c>
      <c r="E171" s="275"/>
      <c r="F171" s="304">
        <f>E171*D171</f>
        <v>0</v>
      </c>
    </row>
    <row r="172">
      <c r="A172" s="429" t="s">
        <v>320</v>
      </c>
      <c r="B172" s="401" t="s">
        <v>321</v>
      </c>
      <c r="C172" s="127"/>
      <c r="D172" s="103"/>
      <c r="E172" s="298"/>
      <c r="F172" s="409"/>
    </row>
    <row r="173">
      <c r="A173" s="429"/>
      <c r="B173" s="402" t="s">
        <v>40</v>
      </c>
      <c r="C173" s="102" t="s">
        <v>25</v>
      </c>
      <c r="D173" s="103">
        <v>1</v>
      </c>
      <c r="E173" s="275"/>
      <c r="F173" s="304">
        <f>E173*D173</f>
        <v>0</v>
      </c>
    </row>
    <row r="174">
      <c r="A174" s="429" t="s">
        <v>322</v>
      </c>
      <c r="B174" s="401" t="s">
        <v>323</v>
      </c>
      <c r="C174" s="127"/>
      <c r="D174" s="103"/>
      <c r="E174" s="298"/>
      <c r="F174" s="409"/>
    </row>
    <row r="175">
      <c r="A175" s="429"/>
      <c r="B175" s="402" t="s">
        <v>40</v>
      </c>
      <c r="C175" s="102" t="s">
        <v>25</v>
      </c>
      <c r="D175" s="103">
        <v>6</v>
      </c>
      <c r="E175" s="275"/>
      <c r="F175" s="304">
        <f>E175*D175</f>
        <v>0</v>
      </c>
    </row>
    <row r="176">
      <c r="A176" s="429" t="s">
        <v>324</v>
      </c>
      <c r="B176" s="401" t="s">
        <v>325</v>
      </c>
      <c r="C176" s="127"/>
      <c r="D176" s="103"/>
      <c r="E176" s="298"/>
      <c r="F176" s="409"/>
    </row>
    <row r="177">
      <c r="A177" s="429"/>
      <c r="B177" s="402" t="s">
        <v>40</v>
      </c>
      <c r="C177" s="102" t="s">
        <v>25</v>
      </c>
      <c r="D177" s="103">
        <v>3</v>
      </c>
      <c r="E177" s="275"/>
      <c r="F177" s="304">
        <f>E177*D177</f>
        <v>0</v>
      </c>
    </row>
    <row r="178">
      <c r="A178" s="429" t="s">
        <v>326</v>
      </c>
      <c r="B178" s="401" t="s">
        <v>327</v>
      </c>
      <c r="C178" s="127"/>
      <c r="D178" s="103"/>
      <c r="E178" s="298"/>
      <c r="F178" s="409"/>
    </row>
    <row r="179">
      <c r="A179" s="429"/>
      <c r="B179" s="402" t="s">
        <v>196</v>
      </c>
      <c r="C179" s="102" t="s">
        <v>49</v>
      </c>
      <c r="D179" s="103">
        <v>1</v>
      </c>
      <c r="E179" s="275"/>
      <c r="F179" s="304">
        <f>E179*D179</f>
        <v>0</v>
      </c>
    </row>
    <row r="180">
      <c r="A180" s="429" t="s">
        <v>328</v>
      </c>
      <c r="B180" s="401" t="s">
        <v>329</v>
      </c>
      <c r="C180" s="127"/>
      <c r="D180" s="103"/>
      <c r="E180" s="298"/>
      <c r="F180" s="409"/>
    </row>
    <row r="181">
      <c r="A181" s="429"/>
      <c r="B181" s="402" t="s">
        <v>196</v>
      </c>
      <c r="C181" s="102" t="s">
        <v>49</v>
      </c>
      <c r="D181" s="103">
        <v>1</v>
      </c>
      <c r="E181" s="275"/>
      <c r="F181" s="304">
        <f>E181*D181</f>
        <v>0</v>
      </c>
    </row>
    <row r="182">
      <c r="A182" s="429" t="s">
        <v>330</v>
      </c>
      <c r="B182" s="401" t="s">
        <v>331</v>
      </c>
      <c r="C182" s="127"/>
      <c r="D182" s="434"/>
      <c r="E182" s="298"/>
      <c r="F182" s="409"/>
    </row>
    <row r="183">
      <c r="A183" s="429"/>
      <c r="B183" s="402" t="s">
        <v>40</v>
      </c>
      <c r="C183" s="102" t="s">
        <v>25</v>
      </c>
      <c r="D183" s="103">
        <v>8</v>
      </c>
      <c r="E183" s="275"/>
      <c r="F183" s="304">
        <f>E183*D183</f>
        <v>0</v>
      </c>
    </row>
    <row r="184">
      <c r="A184" s="429" t="s">
        <v>332</v>
      </c>
      <c r="B184" s="401" t="s">
        <v>333</v>
      </c>
      <c r="C184" s="127"/>
      <c r="D184" s="103"/>
      <c r="E184" s="298"/>
      <c r="F184" s="409"/>
    </row>
    <row r="185">
      <c r="A185" s="429"/>
      <c r="B185" s="411" t="s">
        <v>40</v>
      </c>
      <c r="C185" s="422" t="s">
        <v>25</v>
      </c>
      <c r="D185" s="308">
        <v>3</v>
      </c>
      <c r="E185" s="275"/>
      <c r="F185" s="310">
        <f>E185*D185</f>
        <v>0</v>
      </c>
    </row>
    <row r="186">
      <c r="A186" s="429" t="s">
        <v>334</v>
      </c>
      <c r="B186" s="401" t="s">
        <v>335</v>
      </c>
      <c r="C186" s="127"/>
      <c r="D186" s="103"/>
      <c r="E186" s="296"/>
      <c r="F186" s="409"/>
    </row>
    <row r="187">
      <c r="A187" s="429"/>
      <c r="B187" s="402" t="s">
        <v>40</v>
      </c>
      <c r="C187" s="102" t="s">
        <v>25</v>
      </c>
      <c r="D187" s="103">
        <v>1</v>
      </c>
      <c r="E187" s="275"/>
      <c r="F187" s="304">
        <f>E187*D187</f>
        <v>0</v>
      </c>
    </row>
    <row r="188">
      <c r="A188" s="429" t="s">
        <v>336</v>
      </c>
      <c r="B188" s="401" t="s">
        <v>337</v>
      </c>
      <c r="C188" s="127"/>
      <c r="D188" s="103"/>
      <c r="E188" s="298"/>
      <c r="F188" s="409"/>
    </row>
    <row r="189">
      <c r="A189" s="429"/>
      <c r="B189" s="402" t="s">
        <v>40</v>
      </c>
      <c r="C189" s="102" t="s">
        <v>25</v>
      </c>
      <c r="D189" s="103">
        <v>4</v>
      </c>
      <c r="E189" s="275"/>
      <c r="F189" s="304">
        <f>E189*D189</f>
        <v>0</v>
      </c>
    </row>
    <row r="190">
      <c r="A190" s="429" t="s">
        <v>338</v>
      </c>
      <c r="B190" s="401" t="s">
        <v>339</v>
      </c>
      <c r="C190" s="127"/>
      <c r="D190" s="103"/>
      <c r="E190" s="298"/>
      <c r="F190" s="409"/>
    </row>
    <row r="191">
      <c r="A191" s="429"/>
      <c r="B191" s="402" t="s">
        <v>40</v>
      </c>
      <c r="C191" s="102" t="s">
        <v>25</v>
      </c>
      <c r="D191" s="103">
        <v>2</v>
      </c>
      <c r="E191" s="275"/>
      <c r="F191" s="304">
        <f>E191*D191</f>
        <v>0</v>
      </c>
    </row>
    <row r="192">
      <c r="A192" s="429" t="s">
        <v>340</v>
      </c>
      <c r="B192" s="401" t="s">
        <v>341</v>
      </c>
      <c r="C192" s="127"/>
      <c r="D192" s="103"/>
      <c r="E192" s="298"/>
      <c r="F192" s="409"/>
    </row>
    <row r="193">
      <c r="A193" s="429"/>
      <c r="B193" s="402" t="s">
        <v>40</v>
      </c>
      <c r="C193" s="102" t="s">
        <v>25</v>
      </c>
      <c r="D193" s="103">
        <v>6</v>
      </c>
      <c r="E193" s="275"/>
      <c r="F193" s="304">
        <f>E193*D193</f>
        <v>0</v>
      </c>
    </row>
    <row r="194">
      <c r="A194" s="429" t="s">
        <v>342</v>
      </c>
      <c r="B194" s="401" t="s">
        <v>343</v>
      </c>
      <c r="C194" s="127"/>
      <c r="D194" s="103"/>
      <c r="E194" s="298"/>
      <c r="F194" s="409"/>
    </row>
    <row r="195">
      <c r="A195" s="429"/>
      <c r="B195" s="402" t="s">
        <v>196</v>
      </c>
      <c r="C195" s="102" t="s">
        <v>49</v>
      </c>
      <c r="D195" s="103">
        <v>1</v>
      </c>
      <c r="E195" s="275"/>
      <c r="F195" s="304">
        <f>E195*D195</f>
        <v>0</v>
      </c>
    </row>
    <row r="196" s="26" customFormat="1" ht="14">
      <c r="A196" s="404"/>
      <c r="B196" s="405" t="s">
        <v>344</v>
      </c>
      <c r="C196" s="286"/>
      <c r="D196" s="329"/>
      <c r="E196" s="330"/>
      <c r="F196" s="416">
        <f>SUM(F169:F195)</f>
        <v>0</v>
      </c>
    </row>
    <row r="197" s="26" customFormat="1" ht="14">
      <c r="A197" s="394"/>
      <c r="B197" s="395"/>
      <c r="C197" s="395"/>
      <c r="D197" s="395"/>
      <c r="E197" s="396"/>
      <c r="F197" s="397"/>
    </row>
    <row r="198" ht="15.5">
      <c r="A198" s="242">
        <v>7</v>
      </c>
      <c r="B198" s="398" t="s">
        <v>345</v>
      </c>
      <c r="C198" s="134"/>
      <c r="D198" s="134"/>
      <c r="E198" s="418"/>
      <c r="F198" s="407"/>
    </row>
    <row r="199" ht="15.5">
      <c r="A199" s="400"/>
      <c r="B199" s="419" t="s">
        <v>346</v>
      </c>
      <c r="C199" s="127"/>
      <c r="D199" s="104"/>
      <c r="E199" s="296"/>
      <c r="F199" s="420"/>
    </row>
    <row r="200" ht="91.25" customHeight="1">
      <c r="A200" s="421"/>
      <c r="B200" s="426" t="s">
        <v>347</v>
      </c>
      <c r="C200" s="127"/>
      <c r="D200" s="104"/>
      <c r="E200" s="296"/>
      <c r="F200" s="420"/>
    </row>
    <row r="201">
      <c r="A201" s="421" t="s">
        <v>348</v>
      </c>
      <c r="B201" s="401" t="s">
        <v>349</v>
      </c>
      <c r="C201" s="127"/>
      <c r="D201" s="434"/>
      <c r="E201" s="298"/>
      <c r="F201" s="409"/>
    </row>
    <row r="202">
      <c r="A202" s="421"/>
      <c r="B202" s="411" t="s">
        <v>40</v>
      </c>
      <c r="C202" s="102" t="s">
        <v>25</v>
      </c>
      <c r="D202" s="103">
        <v>1</v>
      </c>
      <c r="E202" s="275"/>
      <c r="F202" s="304">
        <f>E202*D202</f>
        <v>0</v>
      </c>
    </row>
    <row r="203">
      <c r="A203" s="421" t="s">
        <v>350</v>
      </c>
      <c r="B203" s="401" t="s">
        <v>351</v>
      </c>
      <c r="C203" s="127"/>
      <c r="D203" s="103"/>
      <c r="E203" s="298"/>
      <c r="F203" s="409"/>
    </row>
    <row r="204">
      <c r="A204" s="421"/>
      <c r="B204" s="411" t="s">
        <v>40</v>
      </c>
      <c r="C204" s="102" t="s">
        <v>25</v>
      </c>
      <c r="D204" s="103">
        <v>8</v>
      </c>
      <c r="E204" s="275"/>
      <c r="F204" s="304">
        <f>E204*D204</f>
        <v>0</v>
      </c>
    </row>
    <row r="205">
      <c r="A205" s="421" t="s">
        <v>352</v>
      </c>
      <c r="B205" s="401" t="s">
        <v>353</v>
      </c>
      <c r="C205" s="127"/>
      <c r="D205" s="103"/>
      <c r="E205" s="298"/>
      <c r="F205" s="409"/>
    </row>
    <row r="206">
      <c r="A206" s="421"/>
      <c r="B206" s="402" t="s">
        <v>196</v>
      </c>
      <c r="C206" s="102" t="s">
        <v>49</v>
      </c>
      <c r="D206" s="103">
        <v>1</v>
      </c>
      <c r="E206" s="275"/>
      <c r="F206" s="304">
        <f>E206*D206</f>
        <v>0</v>
      </c>
    </row>
    <row r="207" s="26" customFormat="1" ht="14">
      <c r="A207" s="404"/>
      <c r="B207" s="405" t="s">
        <v>354</v>
      </c>
      <c r="C207" s="286"/>
      <c r="D207" s="329"/>
      <c r="E207" s="330"/>
      <c r="F207" s="416">
        <f>SUM(F202:F206)</f>
        <v>0</v>
      </c>
    </row>
    <row r="208" s="26" customFormat="1" ht="14">
      <c r="A208" s="394"/>
      <c r="B208" s="395"/>
      <c r="C208" s="395"/>
      <c r="D208" s="395"/>
      <c r="E208" s="396"/>
      <c r="F208" s="397"/>
    </row>
    <row r="209" s="92" customFormat="1" ht="15.5">
      <c r="A209" s="242">
        <v>8</v>
      </c>
      <c r="B209" s="398" t="s">
        <v>355</v>
      </c>
      <c r="C209" s="134"/>
      <c r="D209" s="417"/>
      <c r="E209" s="435"/>
      <c r="F209" s="436"/>
    </row>
    <row r="210" ht="30.649999999999999" customHeight="1">
      <c r="A210" s="429" t="s">
        <v>356</v>
      </c>
      <c r="B210" s="401" t="s">
        <v>357</v>
      </c>
      <c r="C210" s="127"/>
      <c r="D210" s="103"/>
      <c r="E210" s="298"/>
      <c r="F210" s="409"/>
    </row>
    <row r="211">
      <c r="A211" s="429"/>
      <c r="B211" s="402" t="s">
        <v>40</v>
      </c>
      <c r="C211" s="102" t="s">
        <v>25</v>
      </c>
      <c r="D211" s="103">
        <v>1</v>
      </c>
      <c r="E211" s="275"/>
      <c r="F211" s="304">
        <f>E211*D211</f>
        <v>0</v>
      </c>
    </row>
    <row r="212" s="26" customFormat="1" ht="14">
      <c r="A212" s="404"/>
      <c r="B212" s="405" t="s">
        <v>358</v>
      </c>
      <c r="C212" s="286"/>
      <c r="D212" s="329"/>
      <c r="E212" s="330"/>
      <c r="F212" s="416">
        <f>F211</f>
        <v>0</v>
      </c>
    </row>
    <row r="213" s="26" customFormat="1" ht="14">
      <c r="A213" s="394"/>
      <c r="B213" s="395"/>
      <c r="C213" s="395"/>
      <c r="D213" s="395"/>
      <c r="E213" s="396"/>
      <c r="F213" s="397"/>
    </row>
    <row r="214" s="92" customFormat="1" ht="15.5">
      <c r="A214" s="242">
        <v>9</v>
      </c>
      <c r="B214" s="398" t="s">
        <v>359</v>
      </c>
      <c r="C214" s="134"/>
      <c r="D214" s="417"/>
      <c r="E214" s="435"/>
      <c r="F214" s="436"/>
    </row>
    <row r="215" ht="28">
      <c r="A215" s="425"/>
      <c r="B215" s="426" t="s">
        <v>360</v>
      </c>
      <c r="C215" s="117"/>
      <c r="D215" s="117"/>
      <c r="E215" s="427"/>
      <c r="F215" s="428"/>
    </row>
    <row r="216">
      <c r="A216" s="429" t="s">
        <v>361</v>
      </c>
      <c r="B216" s="401" t="s">
        <v>362</v>
      </c>
      <c r="C216" s="127"/>
      <c r="D216" s="103"/>
      <c r="E216" s="298"/>
      <c r="F216" s="409"/>
    </row>
    <row r="217">
      <c r="A217" s="429"/>
      <c r="B217" s="402" t="s">
        <v>40</v>
      </c>
      <c r="C217" s="102" t="s">
        <v>25</v>
      </c>
      <c r="D217" s="103">
        <v>27</v>
      </c>
      <c r="E217" s="275"/>
      <c r="F217" s="304">
        <f t="shared" ref="F217:F229" si="0">E217*D217</f>
        <v>0</v>
      </c>
    </row>
    <row r="218">
      <c r="A218" s="429" t="s">
        <v>363</v>
      </c>
      <c r="B218" s="401" t="s">
        <v>364</v>
      </c>
      <c r="C218" s="127"/>
      <c r="D218" s="103"/>
      <c r="E218" s="298"/>
      <c r="F218" s="409"/>
    </row>
    <row r="219">
      <c r="A219" s="429"/>
      <c r="B219" s="402" t="s">
        <v>40</v>
      </c>
      <c r="C219" s="102" t="s">
        <v>25</v>
      </c>
      <c r="D219" s="103">
        <v>2</v>
      </c>
      <c r="E219" s="275"/>
      <c r="F219" s="304">
        <f t="shared" si="0"/>
        <v>0</v>
      </c>
    </row>
    <row r="220">
      <c r="A220" s="429" t="s">
        <v>365</v>
      </c>
      <c r="B220" s="401" t="s">
        <v>366</v>
      </c>
      <c r="C220" s="127"/>
      <c r="D220" s="103"/>
      <c r="E220" s="298"/>
      <c r="F220" s="409"/>
    </row>
    <row r="221">
      <c r="A221" s="429"/>
      <c r="B221" s="402" t="s">
        <v>40</v>
      </c>
      <c r="C221" s="102" t="s">
        <v>25</v>
      </c>
      <c r="D221" s="103">
        <v>1</v>
      </c>
      <c r="E221" s="275"/>
      <c r="F221" s="304">
        <f t="shared" si="0"/>
        <v>0</v>
      </c>
    </row>
    <row r="222">
      <c r="A222" s="429" t="s">
        <v>367</v>
      </c>
      <c r="B222" s="401" t="s">
        <v>368</v>
      </c>
      <c r="C222" s="127"/>
      <c r="D222" s="103"/>
      <c r="E222" s="298"/>
      <c r="F222" s="409"/>
    </row>
    <row r="223">
      <c r="A223" s="429"/>
      <c r="B223" s="402" t="s">
        <v>40</v>
      </c>
      <c r="C223" s="102" t="s">
        <v>25</v>
      </c>
      <c r="D223" s="103">
        <v>1</v>
      </c>
      <c r="E223" s="275"/>
      <c r="F223" s="304">
        <f t="shared" si="0"/>
        <v>0</v>
      </c>
    </row>
    <row r="224">
      <c r="A224" s="429" t="s">
        <v>369</v>
      </c>
      <c r="B224" s="401" t="s">
        <v>370</v>
      </c>
      <c r="C224" s="127"/>
      <c r="D224" s="103"/>
      <c r="E224" s="298"/>
      <c r="F224" s="409"/>
    </row>
    <row r="225">
      <c r="A225" s="429"/>
      <c r="B225" s="402" t="s">
        <v>40</v>
      </c>
      <c r="C225" s="102" t="s">
        <v>25</v>
      </c>
      <c r="D225" s="103">
        <v>1</v>
      </c>
      <c r="E225" s="275"/>
      <c r="F225" s="304">
        <f t="shared" si="0"/>
        <v>0</v>
      </c>
    </row>
    <row r="226" ht="26">
      <c r="A226" s="429" t="s">
        <v>371</v>
      </c>
      <c r="B226" s="401" t="s">
        <v>372</v>
      </c>
      <c r="C226" s="127"/>
      <c r="D226" s="103"/>
      <c r="E226" s="298"/>
      <c r="F226" s="409"/>
    </row>
    <row r="227">
      <c r="A227" s="429"/>
      <c r="B227" s="402" t="s">
        <v>196</v>
      </c>
      <c r="C227" s="102" t="s">
        <v>49</v>
      </c>
      <c r="D227" s="103">
        <v>1</v>
      </c>
      <c r="E227" s="275"/>
      <c r="F227" s="304">
        <f t="shared" si="0"/>
        <v>0</v>
      </c>
    </row>
    <row r="228">
      <c r="A228" s="429" t="s">
        <v>373</v>
      </c>
      <c r="B228" s="401" t="s">
        <v>374</v>
      </c>
      <c r="C228" s="127"/>
      <c r="D228" s="103"/>
      <c r="E228" s="298"/>
      <c r="F228" s="409"/>
    </row>
    <row r="229">
      <c r="A229" s="429"/>
      <c r="B229" s="402" t="s">
        <v>196</v>
      </c>
      <c r="C229" s="102" t="s">
        <v>49</v>
      </c>
      <c r="D229" s="103">
        <v>1</v>
      </c>
      <c r="E229" s="275"/>
      <c r="F229" s="304">
        <f t="shared" si="0"/>
        <v>0</v>
      </c>
    </row>
    <row r="230" s="26" customFormat="1" ht="14">
      <c r="A230" s="404"/>
      <c r="B230" s="405" t="s">
        <v>375</v>
      </c>
      <c r="C230" s="286"/>
      <c r="D230" s="329"/>
      <c r="E230" s="330"/>
      <c r="F230" s="416">
        <f>SUM(F217:F229)</f>
        <v>0</v>
      </c>
    </row>
    <row r="231" s="26" customFormat="1" ht="14">
      <c r="A231" s="394"/>
      <c r="B231" s="395"/>
      <c r="C231" s="395"/>
      <c r="D231" s="395"/>
      <c r="E231" s="396"/>
      <c r="F231" s="397"/>
    </row>
    <row r="232" ht="15.5">
      <c r="A232" s="242">
        <v>10</v>
      </c>
      <c r="B232" s="398" t="s">
        <v>376</v>
      </c>
      <c r="C232" s="97"/>
      <c r="D232" s="98"/>
      <c r="E232" s="406"/>
      <c r="F232" s="407"/>
    </row>
    <row r="233">
      <c r="A233" s="400" t="s">
        <v>377</v>
      </c>
      <c r="B233" s="401" t="s">
        <v>378</v>
      </c>
      <c r="C233" s="102"/>
      <c r="D233" s="103"/>
      <c r="E233" s="298"/>
      <c r="F233" s="299"/>
    </row>
    <row r="234">
      <c r="A234" s="408"/>
      <c r="B234" s="402" t="s">
        <v>40</v>
      </c>
      <c r="C234" s="325" t="s">
        <v>49</v>
      </c>
      <c r="D234" s="103">
        <v>1</v>
      </c>
      <c r="E234" s="275"/>
      <c r="F234" s="300">
        <f>E234*D234</f>
        <v>0</v>
      </c>
    </row>
    <row r="235">
      <c r="A235" s="400">
        <v>10.199999999999999</v>
      </c>
      <c r="B235" s="401" t="s">
        <v>379</v>
      </c>
      <c r="C235" s="120"/>
      <c r="D235" s="103"/>
      <c r="E235" s="298"/>
      <c r="F235" s="409"/>
    </row>
    <row r="236">
      <c r="A236" s="410"/>
      <c r="B236" s="411" t="s">
        <v>196</v>
      </c>
      <c r="C236" s="412" t="s">
        <v>49</v>
      </c>
      <c r="D236" s="308">
        <v>1</v>
      </c>
      <c r="E236" s="275"/>
      <c r="F236" s="304">
        <f>E236*D236</f>
        <v>0</v>
      </c>
    </row>
    <row r="237" s="26" customFormat="1" ht="14">
      <c r="A237" s="404"/>
      <c r="B237" s="405" t="s">
        <v>208</v>
      </c>
      <c r="C237" s="286"/>
      <c r="D237" s="329"/>
      <c r="E237" s="330"/>
      <c r="F237" s="288">
        <f>SUM(F233:F236)</f>
        <v>0</v>
      </c>
    </row>
    <row r="239" ht="17.5">
      <c r="A239" s="212" t="s">
        <v>105</v>
      </c>
      <c r="B239" s="213"/>
      <c r="C239" s="213"/>
      <c r="D239" s="213"/>
      <c r="E239" s="214"/>
      <c r="F239" s="215">
        <f>F237+F230+F212+F207+F196+F165+F142+F96+F73+F43+F36</f>
        <v>0</v>
      </c>
    </row>
    <row r="240">
      <c r="A240" s="216"/>
      <c r="B240" s="217"/>
      <c r="C240" s="218"/>
      <c r="D240" s="218"/>
      <c r="E240" s="219"/>
      <c r="F240" s="220"/>
    </row>
    <row r="241" ht="28.25" customHeight="1">
      <c r="A241" s="221" t="s">
        <v>106</v>
      </c>
      <c r="B241" s="221"/>
      <c r="C241" s="221"/>
      <c r="D241" s="221"/>
      <c r="E241" s="221"/>
      <c r="F241" s="221"/>
    </row>
  </sheetData>
  <mergeCells count="37">
    <mergeCell ref="A1:F1"/>
    <mergeCell ref="A2:F2"/>
    <mergeCell ref="B4:D4"/>
    <mergeCell ref="E4:F4"/>
    <mergeCell ref="B5:D5"/>
    <mergeCell ref="E5:F5"/>
    <mergeCell ref="B6:D6"/>
    <mergeCell ref="E6:F6"/>
    <mergeCell ref="B7:D7"/>
    <mergeCell ref="E7:F7"/>
    <mergeCell ref="B8:D8"/>
    <mergeCell ref="E8:F8"/>
    <mergeCell ref="B9:D9"/>
    <mergeCell ref="E9:F9"/>
    <mergeCell ref="B10:D10"/>
    <mergeCell ref="E10:F10"/>
    <mergeCell ref="B11:D11"/>
    <mergeCell ref="E11:F11"/>
    <mergeCell ref="B12:D12"/>
    <mergeCell ref="E12:F12"/>
    <mergeCell ref="B13:D13"/>
    <mergeCell ref="E13:F13"/>
    <mergeCell ref="B14:D14"/>
    <mergeCell ref="E14:F14"/>
    <mergeCell ref="B15:D15"/>
    <mergeCell ref="E15:F15"/>
    <mergeCell ref="A16:D16"/>
    <mergeCell ref="E16:F16"/>
    <mergeCell ref="A17:D17"/>
    <mergeCell ref="E17:F17"/>
    <mergeCell ref="A18:D18"/>
    <mergeCell ref="E18:F18"/>
    <mergeCell ref="A20:F20"/>
    <mergeCell ref="B24:F24"/>
    <mergeCell ref="B25:F25"/>
    <mergeCell ref="A239:E239"/>
    <mergeCell ref="A241:F241"/>
  </mergeCells>
  <printOptions headings="0" gridLines="0"/>
  <pageMargins left="0.31496062992125984" right="0.31496062992125984" top="0.74803149606299213" bottom="0.74803149606299213" header="0.31496062992125984" footer="0.31496062992125984"/>
  <pageSetup paperSize="9" scale="90" fitToWidth="1" fitToHeight="0" pageOrder="downThenOver" orientation="portrait" usePrinterDefaults="1" blackAndWhite="0" draft="0" cellComments="none" useFirstPageNumber="0" errors="displayed" horizontalDpi="600" verticalDpi="600" copies="1"/>
  <headerFooter/>
  <rowBreaks count="5" manualBreakCount="5">
    <brk id="43" man="1" max="5"/>
    <brk id="96" man="1" max="5"/>
    <brk id="142" man="1" max="5"/>
    <brk id="196" man="1" max="5"/>
    <brk id="212" man="1" max="5"/>
  </rowBreaks>
  <colBreaks count="1" manualBreakCount="1">
    <brk id="6" man="1" max="1048575"/>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0"/>
  </sheetPr>
  <sheetViews>
    <sheetView topLeftCell="A83" zoomScale="100" workbookViewId="0">
      <selection activeCell="B102" activeCellId="0" sqref="B102"/>
    </sheetView>
  </sheetViews>
  <sheetFormatPr baseColWidth="10" defaultRowHeight="14.5"/>
  <cols>
    <col customWidth="1" min="1" max="1" width="10.08984375"/>
    <col customWidth="1" min="2" max="2" width="48.6328125"/>
    <col bestFit="1" customWidth="1" min="3" max="3" width="4.36328125"/>
    <col bestFit="1" customWidth="1" min="4" max="4" width="6.54296875"/>
    <col bestFit="1" customWidth="1" min="5" max="5" width="13.81640625"/>
    <col bestFit="1" customWidth="1" min="6" max="6" width="15.08984375"/>
  </cols>
  <sheetData>
    <row r="2" ht="17.5">
      <c r="A2" s="30" t="s">
        <v>10</v>
      </c>
      <c r="B2" s="30"/>
      <c r="C2" s="30"/>
      <c r="D2" s="30"/>
      <c r="E2" s="30"/>
      <c r="F2" s="30"/>
    </row>
    <row r="3" ht="15.5">
      <c r="A3" s="31" t="s">
        <v>11</v>
      </c>
      <c r="B3" s="32" t="s">
        <v>12</v>
      </c>
      <c r="C3" s="33"/>
      <c r="D3" s="34"/>
      <c r="E3" s="35" t="s">
        <v>13</v>
      </c>
      <c r="F3" s="36"/>
    </row>
    <row r="4">
      <c r="A4" s="37">
        <v>1</v>
      </c>
      <c r="B4" s="43" t="str">
        <f>B17</f>
        <v>VENTILATION</v>
      </c>
      <c r="C4" s="43"/>
      <c r="D4" s="43"/>
      <c r="E4" s="437">
        <f>F43</f>
        <v>0</v>
      </c>
      <c r="F4" s="437"/>
    </row>
    <row r="5">
      <c r="A5" s="37">
        <v>2</v>
      </c>
      <c r="B5" s="43" t="str">
        <f>B44</f>
        <v>CLIMATISATION</v>
      </c>
      <c r="C5" s="43"/>
      <c r="D5" s="43"/>
      <c r="E5" s="437">
        <f>F66</f>
        <v>0</v>
      </c>
      <c r="F5" s="437"/>
    </row>
    <row r="6">
      <c r="A6" s="37">
        <v>3</v>
      </c>
      <c r="B6" s="43" t="str">
        <f>B67</f>
        <v>PLOMBERIE</v>
      </c>
      <c r="C6" s="43"/>
      <c r="D6" s="43"/>
      <c r="E6" s="437">
        <f>F175</f>
        <v>0</v>
      </c>
      <c r="F6" s="437"/>
    </row>
    <row r="7">
      <c r="A7" s="44" t="s">
        <v>19</v>
      </c>
      <c r="B7" s="45"/>
      <c r="C7" s="45"/>
      <c r="D7" s="46"/>
      <c r="E7" s="438">
        <f>E6+E5+E4</f>
        <v>0</v>
      </c>
      <c r="F7" s="438"/>
    </row>
    <row r="8">
      <c r="A8" s="44" t="s">
        <v>20</v>
      </c>
      <c r="B8" s="45"/>
      <c r="C8" s="45"/>
      <c r="D8" s="46"/>
      <c r="E8" s="438"/>
      <c r="F8" s="438"/>
    </row>
    <row r="9">
      <c r="A9" s="49" t="s">
        <v>21</v>
      </c>
      <c r="B9" s="50"/>
      <c r="C9" s="50"/>
      <c r="D9" s="51"/>
      <c r="E9" s="439">
        <f>E8+E7</f>
        <v>0</v>
      </c>
      <c r="F9" s="439"/>
    </row>
    <row r="10">
      <c r="A10" s="54"/>
      <c r="B10" s="26"/>
      <c r="C10" s="55"/>
      <c r="D10" s="26"/>
      <c r="E10" s="26"/>
      <c r="F10" s="26"/>
    </row>
    <row r="11" ht="17.5">
      <c r="A11" s="30" t="s">
        <v>24</v>
      </c>
      <c r="B11" s="30"/>
      <c r="C11" s="30"/>
      <c r="D11" s="30"/>
      <c r="E11" s="30"/>
      <c r="F11" s="30"/>
    </row>
    <row r="12" ht="15.5">
      <c r="A12" s="78" t="s">
        <v>11</v>
      </c>
      <c r="B12" s="440" t="s">
        <v>12</v>
      </c>
      <c r="C12" s="441" t="s">
        <v>25</v>
      </c>
      <c r="D12" s="441" t="s">
        <v>26</v>
      </c>
      <c r="E12" s="441" t="s">
        <v>27</v>
      </c>
      <c r="F12" s="441" t="s">
        <v>13</v>
      </c>
    </row>
    <row r="13" ht="15">
      <c r="A13" s="80"/>
      <c r="B13" s="80"/>
      <c r="C13" s="81"/>
      <c r="D13" s="82"/>
      <c r="E13" s="82"/>
      <c r="F13" s="82"/>
    </row>
    <row r="14" ht="30">
      <c r="A14" s="242"/>
      <c r="B14" s="243" t="s">
        <v>380</v>
      </c>
      <c r="C14" s="244"/>
      <c r="D14" s="245"/>
      <c r="E14" s="246"/>
      <c r="F14" s="247"/>
    </row>
    <row r="15">
      <c r="A15" s="388"/>
      <c r="B15" s="389" t="s">
        <v>191</v>
      </c>
      <c r="C15" s="389"/>
      <c r="D15" s="389"/>
      <c r="E15" s="389"/>
      <c r="F15" s="390"/>
    </row>
    <row r="16" ht="14.4" customHeight="1">
      <c r="A16" s="391"/>
      <c r="B16" s="392" t="s">
        <v>192</v>
      </c>
      <c r="C16" s="392"/>
      <c r="D16" s="392"/>
      <c r="E16" s="392"/>
      <c r="F16" s="393"/>
    </row>
    <row r="17" s="174" customFormat="1" ht="15.5">
      <c r="A17" s="242">
        <v>1</v>
      </c>
      <c r="B17" s="398" t="s">
        <v>381</v>
      </c>
      <c r="C17" s="134"/>
      <c r="D17" s="134"/>
      <c r="E17" s="134"/>
      <c r="F17" s="442"/>
      <c r="G17" s="26"/>
      <c r="H17" s="26"/>
      <c r="I17" s="26"/>
      <c r="J17" s="26"/>
    </row>
    <row r="18" s="174" customFormat="1" ht="14">
      <c r="A18" s="429" t="s">
        <v>205</v>
      </c>
      <c r="B18" s="443" t="s">
        <v>382</v>
      </c>
      <c r="C18" s="125"/>
      <c r="D18" s="125"/>
      <c r="E18" s="444"/>
      <c r="F18" s="445"/>
      <c r="G18" s="26"/>
      <c r="H18" s="26"/>
      <c r="I18" s="26"/>
      <c r="J18" s="26"/>
    </row>
    <row r="19" s="174" customFormat="1" ht="39">
      <c r="A19" s="425"/>
      <c r="B19" s="401" t="s">
        <v>383</v>
      </c>
      <c r="C19" s="127"/>
      <c r="D19" s="127"/>
      <c r="E19" s="446"/>
      <c r="F19" s="447"/>
      <c r="G19" s="26"/>
      <c r="H19" s="26"/>
      <c r="I19" s="26"/>
      <c r="J19" s="26"/>
    </row>
    <row r="20" s="174" customFormat="1" ht="26">
      <c r="A20" s="425"/>
      <c r="B20" s="448" t="s">
        <v>384</v>
      </c>
      <c r="C20" s="127"/>
      <c r="D20" s="127"/>
      <c r="E20" s="446"/>
      <c r="F20" s="447"/>
      <c r="G20" s="26"/>
      <c r="H20" s="26"/>
      <c r="I20" s="26"/>
      <c r="J20" s="26"/>
    </row>
    <row r="21" s="174" customFormat="1" ht="14">
      <c r="A21" s="425"/>
      <c r="B21" s="448" t="s">
        <v>385</v>
      </c>
      <c r="C21" s="127"/>
      <c r="D21" s="127"/>
      <c r="E21" s="446"/>
      <c r="F21" s="447"/>
      <c r="G21" s="26"/>
      <c r="H21" s="26"/>
      <c r="I21" s="26"/>
      <c r="J21" s="26"/>
    </row>
    <row r="22" s="174" customFormat="1" ht="14">
      <c r="A22" s="425"/>
      <c r="B22" s="448" t="s">
        <v>386</v>
      </c>
      <c r="C22" s="127"/>
      <c r="D22" s="127"/>
      <c r="E22" s="446"/>
      <c r="F22" s="447"/>
      <c r="G22" s="26"/>
      <c r="H22" s="26"/>
      <c r="I22" s="26"/>
      <c r="J22" s="26"/>
    </row>
    <row r="23" s="174" customFormat="1" ht="14">
      <c r="A23" s="425"/>
      <c r="B23" s="448" t="s">
        <v>387</v>
      </c>
      <c r="C23" s="127"/>
      <c r="D23" s="127"/>
      <c r="E23" s="446"/>
      <c r="F23" s="447"/>
      <c r="G23" s="26"/>
      <c r="H23" s="26"/>
      <c r="I23" s="26"/>
      <c r="J23" s="26"/>
    </row>
    <row r="24" s="174" customFormat="1" ht="14">
      <c r="A24" s="429"/>
      <c r="B24" s="402" t="s">
        <v>388</v>
      </c>
      <c r="C24" s="103" t="s">
        <v>25</v>
      </c>
      <c r="D24" s="130">
        <v>1</v>
      </c>
      <c r="E24" s="201"/>
      <c r="F24" s="447">
        <f>E24*D24</f>
        <v>0</v>
      </c>
      <c r="G24" s="26"/>
      <c r="H24" s="26"/>
      <c r="I24" s="26"/>
      <c r="J24" s="26"/>
    </row>
    <row r="25" s="174" customFormat="1" ht="14">
      <c r="A25" s="429" t="s">
        <v>389</v>
      </c>
      <c r="B25" s="443" t="s">
        <v>390</v>
      </c>
      <c r="C25" s="127"/>
      <c r="D25" s="127"/>
      <c r="E25" s="201"/>
      <c r="F25" s="447"/>
      <c r="G25" s="26"/>
      <c r="H25" s="26"/>
      <c r="I25" s="26"/>
      <c r="J25" s="26"/>
    </row>
    <row r="26" s="174" customFormat="1" ht="39">
      <c r="A26" s="429"/>
      <c r="B26" s="401" t="s">
        <v>391</v>
      </c>
      <c r="C26" s="127"/>
      <c r="D26" s="127"/>
      <c r="E26" s="449"/>
      <c r="F26" s="447"/>
      <c r="G26" s="26"/>
      <c r="H26" s="26"/>
      <c r="I26" s="26"/>
      <c r="J26" s="26"/>
    </row>
    <row r="27" s="92" customFormat="1" ht="16.5" customHeight="1">
      <c r="A27" s="429" t="s">
        <v>392</v>
      </c>
      <c r="B27" s="448" t="s">
        <v>393</v>
      </c>
      <c r="C27" s="120"/>
      <c r="D27" s="127"/>
      <c r="E27" s="449"/>
      <c r="F27" s="447"/>
    </row>
    <row r="28" s="174" customFormat="1" ht="14">
      <c r="A28" s="429"/>
      <c r="B28" s="402" t="s">
        <v>394</v>
      </c>
      <c r="C28" s="127" t="s">
        <v>212</v>
      </c>
      <c r="D28" s="127">
        <v>120</v>
      </c>
      <c r="E28" s="449"/>
      <c r="F28" s="450">
        <f>E28*D28</f>
        <v>0</v>
      </c>
      <c r="G28" s="26"/>
      <c r="H28" s="26"/>
      <c r="I28" s="26"/>
      <c r="J28" s="26"/>
    </row>
    <row r="29" s="92" customFormat="1" ht="16.5" customHeight="1">
      <c r="A29" s="429" t="s">
        <v>395</v>
      </c>
      <c r="B29" s="448" t="s">
        <v>396</v>
      </c>
      <c r="C29" s="120"/>
      <c r="D29" s="127"/>
      <c r="E29" s="449"/>
      <c r="F29" s="447"/>
    </row>
    <row r="30" s="174" customFormat="1" ht="14">
      <c r="A30" s="429"/>
      <c r="B30" s="402" t="s">
        <v>394</v>
      </c>
      <c r="C30" s="127" t="s">
        <v>212</v>
      </c>
      <c r="D30" s="127">
        <v>25</v>
      </c>
      <c r="E30" s="449"/>
      <c r="F30" s="450">
        <f>E30*D30</f>
        <v>0</v>
      </c>
      <c r="G30" s="26"/>
      <c r="H30" s="26"/>
      <c r="I30" s="26"/>
      <c r="J30" s="26"/>
    </row>
    <row r="31" s="92" customFormat="1" ht="16.5" customHeight="1">
      <c r="A31" s="429" t="s">
        <v>397</v>
      </c>
      <c r="B31" s="448" t="s">
        <v>398</v>
      </c>
      <c r="C31" s="120"/>
      <c r="D31" s="127"/>
      <c r="E31" s="449"/>
      <c r="F31" s="447"/>
    </row>
    <row r="32" s="174" customFormat="1" ht="14">
      <c r="A32" s="429"/>
      <c r="B32" s="402" t="s">
        <v>394</v>
      </c>
      <c r="C32" s="127" t="s">
        <v>212</v>
      </c>
      <c r="D32" s="127">
        <v>60</v>
      </c>
      <c r="E32" s="449"/>
      <c r="F32" s="450">
        <f>E32*D32</f>
        <v>0</v>
      </c>
      <c r="G32" s="26"/>
      <c r="H32" s="26"/>
      <c r="I32" s="26"/>
      <c r="J32" s="26"/>
    </row>
    <row r="33" s="92" customFormat="1" ht="16.5" customHeight="1">
      <c r="A33" s="429" t="s">
        <v>399</v>
      </c>
      <c r="B33" s="448" t="s">
        <v>400</v>
      </c>
      <c r="C33" s="120"/>
      <c r="D33" s="127"/>
      <c r="E33" s="449"/>
      <c r="F33" s="447"/>
    </row>
    <row r="34" s="174" customFormat="1" ht="14">
      <c r="A34" s="429"/>
      <c r="B34" s="402" t="s">
        <v>394</v>
      </c>
      <c r="C34" s="127" t="s">
        <v>212</v>
      </c>
      <c r="D34" s="127">
        <v>35</v>
      </c>
      <c r="E34" s="449"/>
      <c r="F34" s="450">
        <f>E34*D34</f>
        <v>0</v>
      </c>
      <c r="G34" s="26"/>
      <c r="H34" s="26"/>
      <c r="I34" s="26"/>
      <c r="J34" s="26"/>
    </row>
    <row r="35" s="92" customFormat="1" ht="16.5" customHeight="1">
      <c r="A35" s="429" t="s">
        <v>401</v>
      </c>
      <c r="B35" s="448" t="s">
        <v>402</v>
      </c>
      <c r="C35" s="120"/>
      <c r="D35" s="127"/>
      <c r="E35" s="449"/>
      <c r="F35" s="447"/>
    </row>
    <row r="36" s="174" customFormat="1" ht="14">
      <c r="A36" s="429"/>
      <c r="B36" s="402" t="s">
        <v>394</v>
      </c>
      <c r="C36" s="127" t="s">
        <v>212</v>
      </c>
      <c r="D36" s="127">
        <v>25</v>
      </c>
      <c r="E36" s="449"/>
      <c r="F36" s="450">
        <f>E36*D36</f>
        <v>0</v>
      </c>
      <c r="G36" s="26"/>
      <c r="H36" s="26"/>
      <c r="I36" s="26"/>
      <c r="J36" s="26"/>
    </row>
    <row r="37" s="174" customFormat="1" ht="14">
      <c r="A37" s="429">
        <v>1.8</v>
      </c>
      <c r="B37" s="443" t="s">
        <v>403</v>
      </c>
      <c r="C37" s="127"/>
      <c r="D37" s="103"/>
      <c r="E37" s="451"/>
      <c r="F37" s="452"/>
      <c r="G37" s="26"/>
      <c r="H37" s="26"/>
      <c r="I37" s="26"/>
      <c r="J37" s="26"/>
    </row>
    <row r="38" s="174" customFormat="1" ht="26">
      <c r="A38" s="429"/>
      <c r="B38" s="401" t="s">
        <v>404</v>
      </c>
      <c r="C38" s="127"/>
      <c r="D38" s="103"/>
      <c r="E38" s="451"/>
      <c r="F38" s="452"/>
      <c r="G38" s="26"/>
      <c r="H38" s="26"/>
      <c r="I38" s="26"/>
      <c r="J38" s="26"/>
    </row>
    <row r="39" s="174" customFormat="1" ht="14">
      <c r="A39" s="429"/>
      <c r="B39" s="448" t="s">
        <v>405</v>
      </c>
      <c r="C39" s="130"/>
      <c r="D39" s="127"/>
      <c r="E39" s="449"/>
      <c r="F39" s="447"/>
      <c r="G39" s="26"/>
      <c r="H39" s="26"/>
      <c r="I39" s="26"/>
      <c r="J39" s="26"/>
    </row>
    <row r="40" s="174" customFormat="1" ht="14">
      <c r="A40" s="429"/>
      <c r="B40" s="402" t="s">
        <v>40</v>
      </c>
      <c r="C40" s="103" t="s">
        <v>25</v>
      </c>
      <c r="D40" s="130">
        <v>52</v>
      </c>
      <c r="E40" s="449"/>
      <c r="F40" s="447">
        <f>E40*D40</f>
        <v>0</v>
      </c>
      <c r="G40" s="26"/>
      <c r="H40" s="26"/>
      <c r="I40" s="26"/>
      <c r="J40" s="26"/>
    </row>
    <row r="41" s="174" customFormat="1" ht="14">
      <c r="A41" s="429"/>
      <c r="B41" s="448" t="s">
        <v>406</v>
      </c>
      <c r="C41" s="130"/>
      <c r="D41" s="127"/>
      <c r="E41" s="449"/>
      <c r="F41" s="447"/>
      <c r="G41" s="26"/>
      <c r="H41" s="26"/>
      <c r="I41" s="26"/>
      <c r="J41" s="26"/>
    </row>
    <row r="42" s="174" customFormat="1" ht="14">
      <c r="A42" s="429"/>
      <c r="B42" s="402" t="s">
        <v>40</v>
      </c>
      <c r="C42" s="103" t="s">
        <v>25</v>
      </c>
      <c r="D42" s="130">
        <v>7</v>
      </c>
      <c r="E42" s="449"/>
      <c r="F42" s="447">
        <f>E42*D42</f>
        <v>0</v>
      </c>
      <c r="G42" s="26"/>
      <c r="H42" s="26"/>
      <c r="I42" s="26"/>
      <c r="J42" s="26"/>
    </row>
    <row r="43" s="26" customFormat="1" ht="15">
      <c r="A43" s="453"/>
      <c r="B43" s="454" t="s">
        <v>407</v>
      </c>
      <c r="C43" s="455"/>
      <c r="D43" s="455"/>
      <c r="E43" s="456"/>
      <c r="F43" s="456">
        <f>SUM(F24:F42)</f>
        <v>0</v>
      </c>
    </row>
    <row r="44" s="174" customFormat="1" ht="15.5">
      <c r="A44" s="242">
        <v>2</v>
      </c>
      <c r="B44" s="398" t="s">
        <v>408</v>
      </c>
      <c r="C44" s="134"/>
      <c r="D44" s="134"/>
      <c r="E44" s="457"/>
      <c r="F44" s="458"/>
      <c r="G44" s="26"/>
      <c r="H44" s="26"/>
      <c r="I44" s="26"/>
      <c r="J44" s="26"/>
    </row>
    <row r="45" s="174" customFormat="1" ht="14">
      <c r="A45" s="429"/>
      <c r="B45" s="443" t="s">
        <v>409</v>
      </c>
      <c r="C45" s="125"/>
      <c r="D45" s="125"/>
      <c r="E45" s="459"/>
      <c r="F45" s="460"/>
      <c r="G45" s="26"/>
      <c r="H45" s="26"/>
      <c r="I45" s="26"/>
      <c r="J45" s="26"/>
    </row>
    <row r="46" s="174" customFormat="1" ht="39">
      <c r="A46" s="425"/>
      <c r="B46" s="401" t="s">
        <v>410</v>
      </c>
      <c r="C46" s="127"/>
      <c r="D46" s="127"/>
      <c r="E46" s="446"/>
      <c r="F46" s="447"/>
      <c r="G46" s="26"/>
      <c r="H46" s="26"/>
      <c r="I46" s="26"/>
      <c r="J46" s="26"/>
    </row>
    <row r="47" s="174" customFormat="1" ht="14">
      <c r="A47" s="429" t="s">
        <v>80</v>
      </c>
      <c r="B47" s="448" t="s">
        <v>411</v>
      </c>
      <c r="C47" s="127"/>
      <c r="D47" s="127"/>
      <c r="E47" s="446"/>
      <c r="F47" s="447"/>
      <c r="G47" s="26"/>
      <c r="H47" s="26"/>
      <c r="I47" s="26"/>
      <c r="J47" s="26"/>
    </row>
    <row r="48" s="174" customFormat="1" ht="14">
      <c r="A48" s="429"/>
      <c r="B48" s="402" t="s">
        <v>40</v>
      </c>
      <c r="C48" s="103" t="s">
        <v>25</v>
      </c>
      <c r="D48" s="130">
        <v>2</v>
      </c>
      <c r="E48" s="201"/>
      <c r="F48" s="447">
        <f>E48*D48</f>
        <v>0</v>
      </c>
      <c r="G48" s="26"/>
      <c r="H48" s="26"/>
      <c r="I48" s="26"/>
      <c r="J48" s="26"/>
    </row>
    <row r="49" s="174" customFormat="1" ht="14">
      <c r="A49" s="429" t="s">
        <v>84</v>
      </c>
      <c r="B49" s="443" t="s">
        <v>412</v>
      </c>
      <c r="C49" s="125"/>
      <c r="D49" s="125"/>
      <c r="E49" s="459"/>
      <c r="F49" s="461"/>
      <c r="G49" s="26"/>
      <c r="H49" s="26"/>
      <c r="I49" s="26"/>
      <c r="J49" s="26"/>
    </row>
    <row r="50" s="174" customFormat="1" ht="39">
      <c r="A50" s="425"/>
      <c r="B50" s="401" t="s">
        <v>413</v>
      </c>
      <c r="C50" s="127"/>
      <c r="D50" s="127"/>
      <c r="E50" s="446"/>
      <c r="F50" s="447"/>
      <c r="G50" s="26"/>
      <c r="H50" s="26"/>
      <c r="I50" s="26"/>
      <c r="J50" s="26"/>
    </row>
    <row r="51" s="174" customFormat="1" ht="14">
      <c r="A51" s="429" t="s">
        <v>86</v>
      </c>
      <c r="B51" s="401" t="s">
        <v>414</v>
      </c>
      <c r="C51" s="127"/>
      <c r="D51" s="127"/>
      <c r="E51" s="446"/>
      <c r="F51" s="447"/>
      <c r="G51" s="26"/>
      <c r="H51" s="26"/>
      <c r="I51" s="26"/>
      <c r="J51" s="26"/>
    </row>
    <row r="52" s="174" customFormat="1" ht="14">
      <c r="A52" s="429"/>
      <c r="B52" s="402" t="s">
        <v>40</v>
      </c>
      <c r="C52" s="103" t="s">
        <v>25</v>
      </c>
      <c r="D52" s="130">
        <v>29</v>
      </c>
      <c r="E52" s="201"/>
      <c r="F52" s="447">
        <f>E52*D52</f>
        <v>0</v>
      </c>
      <c r="G52" s="26"/>
      <c r="H52" s="26"/>
      <c r="I52" s="26"/>
      <c r="J52" s="26"/>
    </row>
    <row r="53" s="174" customFormat="1" ht="14">
      <c r="A53" s="429" t="s">
        <v>88</v>
      </c>
      <c r="B53" s="401" t="s">
        <v>415</v>
      </c>
      <c r="C53" s="127"/>
      <c r="D53" s="127"/>
      <c r="E53" s="446"/>
      <c r="F53" s="447"/>
      <c r="G53" s="26"/>
      <c r="H53" s="26"/>
      <c r="I53" s="26"/>
      <c r="J53" s="26"/>
    </row>
    <row r="54" s="174" customFormat="1" ht="14">
      <c r="A54" s="429"/>
      <c r="B54" s="402" t="s">
        <v>40</v>
      </c>
      <c r="C54" s="103" t="s">
        <v>25</v>
      </c>
      <c r="D54" s="130">
        <v>6</v>
      </c>
      <c r="E54" s="201"/>
      <c r="F54" s="447">
        <f>E54*D54</f>
        <v>0</v>
      </c>
      <c r="G54" s="26"/>
      <c r="H54" s="26"/>
      <c r="I54" s="26"/>
      <c r="J54" s="26"/>
    </row>
    <row r="55" s="174" customFormat="1" ht="14">
      <c r="A55" s="429">
        <v>2.5</v>
      </c>
      <c r="B55" s="401" t="s">
        <v>416</v>
      </c>
      <c r="C55" s="127"/>
      <c r="D55" s="127"/>
      <c r="E55" s="446"/>
      <c r="F55" s="447"/>
      <c r="G55" s="26"/>
      <c r="H55" s="26"/>
      <c r="I55" s="26"/>
      <c r="J55" s="26"/>
    </row>
    <row r="56" s="174" customFormat="1" ht="14">
      <c r="A56" s="429"/>
      <c r="B56" s="402" t="s">
        <v>40</v>
      </c>
      <c r="C56" s="103" t="s">
        <v>25</v>
      </c>
      <c r="D56" s="130">
        <v>3</v>
      </c>
      <c r="E56" s="201"/>
      <c r="F56" s="447">
        <f>E56*D56</f>
        <v>0</v>
      </c>
      <c r="G56" s="26"/>
      <c r="H56" s="26"/>
      <c r="I56" s="26"/>
      <c r="J56" s="26"/>
    </row>
    <row r="57" s="174" customFormat="1" ht="14">
      <c r="A57" s="429">
        <v>2.6000000000000001</v>
      </c>
      <c r="B57" s="401" t="s">
        <v>417</v>
      </c>
      <c r="C57" s="127"/>
      <c r="D57" s="127"/>
      <c r="E57" s="446"/>
      <c r="F57" s="447"/>
      <c r="G57" s="26"/>
      <c r="H57" s="26"/>
      <c r="I57" s="26"/>
      <c r="J57" s="26"/>
    </row>
    <row r="58" s="174" customFormat="1" ht="14">
      <c r="A58" s="429"/>
      <c r="B58" s="402" t="s">
        <v>40</v>
      </c>
      <c r="C58" s="103" t="s">
        <v>25</v>
      </c>
      <c r="D58" s="130">
        <v>3</v>
      </c>
      <c r="E58" s="201"/>
      <c r="F58" s="447">
        <f>E58*D58</f>
        <v>0</v>
      </c>
      <c r="G58" s="26"/>
      <c r="H58" s="26"/>
      <c r="I58" s="26"/>
      <c r="J58" s="26"/>
    </row>
    <row r="59" s="174" customFormat="1" ht="14">
      <c r="A59" s="429">
        <v>2.7000000000000002</v>
      </c>
      <c r="B59" s="443" t="s">
        <v>418</v>
      </c>
      <c r="C59" s="125"/>
      <c r="D59" s="125"/>
      <c r="E59" s="459"/>
      <c r="F59" s="461"/>
      <c r="G59" s="26"/>
      <c r="H59" s="26"/>
      <c r="I59" s="26"/>
      <c r="J59" s="26"/>
    </row>
    <row r="60" s="174" customFormat="1" ht="39">
      <c r="A60" s="425"/>
      <c r="B60" s="401" t="s">
        <v>419</v>
      </c>
      <c r="C60" s="127"/>
      <c r="D60" s="127"/>
      <c r="E60" s="446"/>
      <c r="F60" s="447"/>
      <c r="G60" s="26"/>
      <c r="H60" s="26"/>
      <c r="I60" s="26"/>
      <c r="J60" s="26"/>
    </row>
    <row r="61" s="174" customFormat="1" ht="14">
      <c r="A61" s="425"/>
      <c r="B61" s="401" t="s">
        <v>420</v>
      </c>
      <c r="C61" s="127"/>
      <c r="D61" s="127"/>
      <c r="E61" s="446"/>
      <c r="F61" s="447"/>
      <c r="G61" s="26"/>
      <c r="H61" s="26"/>
      <c r="I61" s="26"/>
      <c r="J61" s="26"/>
    </row>
    <row r="62" s="174" customFormat="1" ht="14">
      <c r="A62" s="429"/>
      <c r="B62" s="402" t="s">
        <v>40</v>
      </c>
      <c r="C62" s="103" t="s">
        <v>25</v>
      </c>
      <c r="D62" s="130">
        <v>1</v>
      </c>
      <c r="E62" s="201"/>
      <c r="F62" s="447">
        <f>E62*D62</f>
        <v>0</v>
      </c>
      <c r="G62" s="26"/>
      <c r="H62" s="26"/>
      <c r="I62" s="26"/>
      <c r="J62" s="26"/>
    </row>
    <row r="63" s="174" customFormat="1" ht="14">
      <c r="A63" s="429">
        <v>2.7999999999999998</v>
      </c>
      <c r="B63" s="443" t="s">
        <v>421</v>
      </c>
      <c r="C63" s="125"/>
      <c r="D63" s="125"/>
      <c r="E63" s="459"/>
      <c r="F63" s="461"/>
      <c r="G63" s="26"/>
      <c r="H63" s="26"/>
      <c r="I63" s="26"/>
      <c r="J63" s="26"/>
    </row>
    <row r="64" s="174" customFormat="1" ht="65">
      <c r="A64" s="425"/>
      <c r="B64" s="401" t="s">
        <v>422</v>
      </c>
      <c r="C64" s="127"/>
      <c r="D64" s="127"/>
      <c r="E64" s="446"/>
      <c r="F64" s="447"/>
      <c r="G64" s="26"/>
      <c r="H64" s="26"/>
      <c r="I64" s="26"/>
      <c r="J64" s="26"/>
    </row>
    <row r="65" s="174" customFormat="1" ht="14">
      <c r="A65" s="429"/>
      <c r="B65" s="402" t="s">
        <v>394</v>
      </c>
      <c r="C65" s="103" t="s">
        <v>212</v>
      </c>
      <c r="D65" s="130">
        <v>175</v>
      </c>
      <c r="E65" s="201"/>
      <c r="F65" s="447">
        <f>E65*D65</f>
        <v>0</v>
      </c>
      <c r="G65" s="26"/>
      <c r="H65" s="26"/>
      <c r="I65" s="26"/>
      <c r="J65" s="26"/>
    </row>
    <row r="66" s="26" customFormat="1" ht="15">
      <c r="A66" s="453"/>
      <c r="B66" s="454" t="s">
        <v>423</v>
      </c>
      <c r="C66" s="455"/>
      <c r="D66" s="455"/>
      <c r="E66" s="456"/>
      <c r="F66" s="456">
        <f>SUM(F44:F65)</f>
        <v>0</v>
      </c>
    </row>
    <row r="67" s="174" customFormat="1" ht="15.5">
      <c r="A67" s="242">
        <v>3</v>
      </c>
      <c r="B67" s="398" t="s">
        <v>424</v>
      </c>
      <c r="C67" s="134"/>
      <c r="D67" s="134"/>
      <c r="E67" s="457"/>
      <c r="F67" s="458"/>
      <c r="G67" s="26"/>
      <c r="H67" s="26"/>
      <c r="I67" s="26"/>
      <c r="J67" s="26"/>
    </row>
    <row r="68" s="91" customFormat="1" ht="15.5">
      <c r="A68" s="242"/>
      <c r="B68" s="398" t="s">
        <v>425</v>
      </c>
      <c r="C68" s="97"/>
      <c r="D68" s="98"/>
      <c r="E68" s="462"/>
      <c r="F68" s="463"/>
      <c r="G68" s="92"/>
      <c r="H68" s="92"/>
      <c r="I68" s="92"/>
      <c r="J68" s="92"/>
    </row>
    <row r="69" s="92" customFormat="1" ht="54" customHeight="1">
      <c r="A69" s="400"/>
      <c r="B69" s="464" t="s">
        <v>426</v>
      </c>
      <c r="C69" s="102"/>
      <c r="D69" s="103"/>
      <c r="E69" s="451"/>
      <c r="F69" s="465"/>
    </row>
    <row r="70" s="92" customFormat="1" ht="15.75" customHeight="1">
      <c r="A70" s="429" t="s">
        <v>230</v>
      </c>
      <c r="B70" s="466" t="s">
        <v>427</v>
      </c>
      <c r="C70" s="422"/>
      <c r="D70" s="308"/>
      <c r="E70" s="467"/>
      <c r="F70" s="468"/>
    </row>
    <row r="71" s="92" customFormat="1" ht="14">
      <c r="A71" s="408"/>
      <c r="B71" s="402" t="s">
        <v>34</v>
      </c>
      <c r="C71" s="103" t="s">
        <v>212</v>
      </c>
      <c r="D71" s="103">
        <v>40</v>
      </c>
      <c r="E71" s="469"/>
      <c r="F71" s="470">
        <f>E71*D71</f>
        <v>0</v>
      </c>
      <c r="G71" s="91"/>
      <c r="H71" s="91"/>
      <c r="I71" s="91"/>
      <c r="J71" s="91"/>
    </row>
    <row r="72" s="92" customFormat="1" ht="15.75" customHeight="1">
      <c r="A72" s="429" t="s">
        <v>232</v>
      </c>
      <c r="B72" s="466" t="s">
        <v>428</v>
      </c>
      <c r="C72" s="422"/>
      <c r="D72" s="125"/>
      <c r="E72" s="471"/>
      <c r="F72" s="472"/>
    </row>
    <row r="73" s="92" customFormat="1" ht="14">
      <c r="A73" s="408"/>
      <c r="B73" s="402" t="s">
        <v>34</v>
      </c>
      <c r="C73" s="103" t="s">
        <v>212</v>
      </c>
      <c r="D73" s="308">
        <v>60</v>
      </c>
      <c r="E73" s="473"/>
      <c r="F73" s="470">
        <f>E73*D73</f>
        <v>0</v>
      </c>
      <c r="G73" s="91"/>
      <c r="H73" s="91"/>
      <c r="I73" s="91"/>
      <c r="J73" s="91"/>
    </row>
    <row r="74" s="92" customFormat="1" ht="15.75" customHeight="1">
      <c r="A74" s="429" t="s">
        <v>234</v>
      </c>
      <c r="B74" s="466" t="s">
        <v>429</v>
      </c>
      <c r="C74" s="422"/>
      <c r="D74" s="127"/>
      <c r="E74" s="474"/>
      <c r="F74" s="472"/>
    </row>
    <row r="75" s="92" customFormat="1" ht="14">
      <c r="A75" s="408"/>
      <c r="B75" s="402" t="s">
        <v>34</v>
      </c>
      <c r="C75" s="103" t="s">
        <v>212</v>
      </c>
      <c r="D75" s="308">
        <v>20</v>
      </c>
      <c r="E75" s="473"/>
      <c r="F75" s="470">
        <f>E75*D75</f>
        <v>0</v>
      </c>
      <c r="G75" s="91"/>
      <c r="H75" s="91"/>
      <c r="I75" s="91"/>
      <c r="J75" s="91"/>
    </row>
    <row r="76" s="92" customFormat="1" ht="15.75" customHeight="1">
      <c r="A76" s="429" t="s">
        <v>236</v>
      </c>
      <c r="B76" s="466" t="s">
        <v>430</v>
      </c>
      <c r="C76" s="422"/>
      <c r="D76" s="125"/>
      <c r="E76" s="474"/>
      <c r="F76" s="472"/>
    </row>
    <row r="77" s="92" customFormat="1" ht="14">
      <c r="A77" s="408"/>
      <c r="B77" s="402" t="s">
        <v>34</v>
      </c>
      <c r="C77" s="103" t="s">
        <v>212</v>
      </c>
      <c r="D77" s="308">
        <v>5</v>
      </c>
      <c r="E77" s="473"/>
      <c r="F77" s="470">
        <f>E77*D77</f>
        <v>0</v>
      </c>
      <c r="G77" s="91"/>
      <c r="H77" s="91"/>
      <c r="I77" s="91"/>
      <c r="J77" s="91"/>
    </row>
    <row r="78" s="92" customFormat="1" ht="15.75" customHeight="1">
      <c r="A78" s="429" t="s">
        <v>238</v>
      </c>
      <c r="B78" s="466" t="s">
        <v>431</v>
      </c>
      <c r="C78" s="422"/>
      <c r="D78" s="125"/>
      <c r="E78" s="474"/>
      <c r="F78" s="472"/>
    </row>
    <row r="79" s="92" customFormat="1" ht="14">
      <c r="A79" s="408"/>
      <c r="B79" s="402" t="s">
        <v>34</v>
      </c>
      <c r="C79" s="103" t="s">
        <v>212</v>
      </c>
      <c r="D79" s="108">
        <v>5</v>
      </c>
      <c r="E79" s="473"/>
      <c r="F79" s="470">
        <f>E79*D79</f>
        <v>0</v>
      </c>
      <c r="G79" s="91"/>
      <c r="H79" s="91"/>
      <c r="I79" s="91"/>
      <c r="J79" s="91"/>
    </row>
    <row r="80" s="92" customFormat="1" ht="15.5">
      <c r="A80" s="242"/>
      <c r="B80" s="398" t="s">
        <v>432</v>
      </c>
      <c r="C80" s="111"/>
      <c r="D80" s="112"/>
      <c r="E80" s="475"/>
      <c r="F80" s="476"/>
    </row>
    <row r="81" s="92" customFormat="1" ht="13">
      <c r="A81" s="400" t="s">
        <v>241</v>
      </c>
      <c r="B81" s="443" t="s">
        <v>433</v>
      </c>
      <c r="C81" s="116"/>
      <c r="D81" s="117"/>
      <c r="E81" s="477"/>
      <c r="F81" s="478"/>
    </row>
    <row r="82" s="92" customFormat="1" ht="69" customHeight="1">
      <c r="A82" s="400"/>
      <c r="B82" s="401" t="s">
        <v>434</v>
      </c>
      <c r="C82" s="116"/>
      <c r="D82" s="125"/>
      <c r="E82" s="477"/>
      <c r="F82" s="479"/>
    </row>
    <row r="83" s="92" customFormat="1" ht="15.75" customHeight="1">
      <c r="A83" s="429" t="s">
        <v>243</v>
      </c>
      <c r="B83" s="466" t="s">
        <v>431</v>
      </c>
      <c r="C83" s="422"/>
      <c r="D83" s="308"/>
      <c r="E83" s="473"/>
      <c r="F83" s="472"/>
    </row>
    <row r="84" s="92" customFormat="1" ht="14">
      <c r="A84" s="408"/>
      <c r="B84" s="402" t="s">
        <v>34</v>
      </c>
      <c r="C84" s="282" t="s">
        <v>35</v>
      </c>
      <c r="D84" s="308">
        <v>25</v>
      </c>
      <c r="E84" s="473"/>
      <c r="F84" s="470">
        <f>E84*D84</f>
        <v>0</v>
      </c>
      <c r="G84" s="91"/>
      <c r="H84" s="91"/>
      <c r="I84" s="91"/>
      <c r="J84" s="91"/>
    </row>
    <row r="85" s="92" customFormat="1" ht="15.75" customHeight="1">
      <c r="A85" s="429" t="s">
        <v>245</v>
      </c>
      <c r="B85" s="466" t="s">
        <v>435</v>
      </c>
      <c r="C85" s="120"/>
      <c r="D85" s="205"/>
      <c r="E85" s="480"/>
      <c r="F85" s="472"/>
    </row>
    <row r="86" s="92" customFormat="1" ht="14">
      <c r="A86" s="408"/>
      <c r="B86" s="402" t="s">
        <v>34</v>
      </c>
      <c r="C86" s="282" t="s">
        <v>35</v>
      </c>
      <c r="D86" s="308">
        <v>5</v>
      </c>
      <c r="E86" s="473"/>
      <c r="F86" s="470">
        <f>E86*D86</f>
        <v>0</v>
      </c>
      <c r="G86" s="91"/>
      <c r="H86" s="91"/>
      <c r="I86" s="91"/>
      <c r="J86" s="91"/>
    </row>
    <row r="87" s="92" customFormat="1" ht="15.75" customHeight="1">
      <c r="A87" s="429" t="s">
        <v>247</v>
      </c>
      <c r="B87" s="466" t="s">
        <v>436</v>
      </c>
      <c r="C87" s="120"/>
      <c r="D87" s="205"/>
      <c r="E87" s="480"/>
      <c r="F87" s="472"/>
    </row>
    <row r="88" s="92" customFormat="1" ht="14">
      <c r="A88" s="408"/>
      <c r="B88" s="402" t="s">
        <v>34</v>
      </c>
      <c r="C88" s="282" t="s">
        <v>35</v>
      </c>
      <c r="D88" s="103">
        <v>20</v>
      </c>
      <c r="E88" s="201"/>
      <c r="F88" s="447">
        <f>E88*D88</f>
        <v>0</v>
      </c>
      <c r="G88" s="91"/>
      <c r="H88" s="91"/>
      <c r="I88" s="91"/>
      <c r="J88" s="91"/>
    </row>
    <row r="89" s="92" customFormat="1" ht="15.75" customHeight="1">
      <c r="A89" s="429" t="s">
        <v>437</v>
      </c>
      <c r="B89" s="466" t="s">
        <v>438</v>
      </c>
      <c r="C89" s="120"/>
      <c r="D89" s="205"/>
      <c r="E89" s="480"/>
      <c r="F89" s="472"/>
    </row>
    <row r="90" s="92" customFormat="1" ht="15.75" customHeight="1">
      <c r="A90" s="408"/>
      <c r="B90" s="402" t="s">
        <v>34</v>
      </c>
      <c r="C90" s="282" t="s">
        <v>35</v>
      </c>
      <c r="D90" s="103">
        <v>25</v>
      </c>
      <c r="E90" s="201"/>
      <c r="F90" s="447">
        <f>E90*D90</f>
        <v>0</v>
      </c>
      <c r="G90" s="91"/>
      <c r="H90" s="91"/>
      <c r="I90" s="91"/>
      <c r="J90" s="91"/>
    </row>
    <row r="91" s="92" customFormat="1" ht="15.75" customHeight="1">
      <c r="A91" s="429">
        <v>3.1099999999999999</v>
      </c>
      <c r="B91" s="466" t="s">
        <v>439</v>
      </c>
      <c r="C91" s="120"/>
      <c r="D91" s="205"/>
      <c r="E91" s="480"/>
      <c r="F91" s="472"/>
    </row>
    <row r="92" s="92" customFormat="1" ht="15.75" customHeight="1">
      <c r="A92" s="408"/>
      <c r="B92" s="402" t="s">
        <v>34</v>
      </c>
      <c r="C92" s="282" t="s">
        <v>35</v>
      </c>
      <c r="D92" s="103">
        <v>5</v>
      </c>
      <c r="E92" s="201"/>
      <c r="F92" s="447">
        <f>E92*D92</f>
        <v>0</v>
      </c>
      <c r="G92" s="91"/>
      <c r="H92" s="91"/>
      <c r="I92" s="91"/>
      <c r="J92" s="91"/>
    </row>
    <row r="93" s="92" customFormat="1" ht="15.75" customHeight="1">
      <c r="A93" s="429">
        <v>3.1200000000000001</v>
      </c>
      <c r="B93" s="466" t="s">
        <v>393</v>
      </c>
      <c r="C93" s="120"/>
      <c r="D93" s="205"/>
      <c r="E93" s="480"/>
      <c r="F93" s="472"/>
    </row>
    <row r="94" s="92" customFormat="1" ht="15.75" customHeight="1">
      <c r="A94" s="408"/>
      <c r="B94" s="402" t="s">
        <v>34</v>
      </c>
      <c r="C94" s="282" t="s">
        <v>35</v>
      </c>
      <c r="D94" s="103">
        <v>20</v>
      </c>
      <c r="E94" s="201"/>
      <c r="F94" s="447">
        <f>E94*D94</f>
        <v>0</v>
      </c>
      <c r="G94" s="91"/>
      <c r="H94" s="91"/>
      <c r="I94" s="91"/>
      <c r="J94" s="91"/>
    </row>
    <row r="95" s="92" customFormat="1" ht="15.75" customHeight="1">
      <c r="A95" s="429">
        <v>3.1299999999999999</v>
      </c>
      <c r="B95" s="466" t="s">
        <v>440</v>
      </c>
      <c r="C95" s="120"/>
      <c r="D95" s="205"/>
      <c r="E95" s="480"/>
      <c r="F95" s="472"/>
    </row>
    <row r="96" s="92" customFormat="1" ht="15.75" customHeight="1">
      <c r="A96" s="408"/>
      <c r="B96" s="402" t="s">
        <v>34</v>
      </c>
      <c r="C96" s="282" t="s">
        <v>35</v>
      </c>
      <c r="D96" s="103">
        <v>50</v>
      </c>
      <c r="E96" s="201"/>
      <c r="F96" s="447">
        <f>E96*D96</f>
        <v>0</v>
      </c>
      <c r="G96" s="91"/>
      <c r="H96" s="91"/>
      <c r="I96" s="91"/>
      <c r="J96" s="91"/>
    </row>
    <row r="97" s="92" customFormat="1" ht="15.75" customHeight="1">
      <c r="A97" s="429">
        <v>3.1400000000000001</v>
      </c>
      <c r="B97" s="466" t="s">
        <v>396</v>
      </c>
      <c r="C97" s="120"/>
      <c r="D97" s="205"/>
      <c r="E97" s="481"/>
      <c r="F97" s="472"/>
    </row>
    <row r="98" s="92" customFormat="1" ht="14">
      <c r="A98" s="408"/>
      <c r="B98" s="402" t="s">
        <v>34</v>
      </c>
      <c r="C98" s="282" t="s">
        <v>35</v>
      </c>
      <c r="D98" s="308">
        <v>20</v>
      </c>
      <c r="E98" s="201"/>
      <c r="F98" s="447">
        <f>E98*D98</f>
        <v>0</v>
      </c>
      <c r="G98" s="91"/>
      <c r="H98" s="91"/>
      <c r="I98" s="91"/>
      <c r="J98" s="91"/>
    </row>
    <row r="99" s="92" customFormat="1" ht="15.75" customHeight="1">
      <c r="A99" s="429">
        <v>3.1499999999999999</v>
      </c>
      <c r="B99" s="466" t="s">
        <v>398</v>
      </c>
      <c r="C99" s="120"/>
      <c r="D99" s="205"/>
      <c r="E99" s="481"/>
      <c r="F99" s="472"/>
    </row>
    <row r="100" s="92" customFormat="1" ht="14">
      <c r="A100" s="408"/>
      <c r="B100" s="402" t="s">
        <v>34</v>
      </c>
      <c r="C100" s="282" t="s">
        <v>35</v>
      </c>
      <c r="D100" s="308">
        <v>10</v>
      </c>
      <c r="E100" s="201"/>
      <c r="F100" s="447">
        <f>E100*D100</f>
        <v>0</v>
      </c>
      <c r="G100" s="91"/>
      <c r="H100" s="91"/>
      <c r="I100" s="91"/>
      <c r="J100" s="91"/>
    </row>
    <row r="101" s="92" customFormat="1" ht="13">
      <c r="A101" s="400">
        <v>3.1600000000000001</v>
      </c>
      <c r="B101" s="443" t="s">
        <v>41</v>
      </c>
      <c r="C101" s="120"/>
      <c r="D101" s="103"/>
      <c r="E101" s="469"/>
      <c r="F101" s="482"/>
    </row>
    <row r="102" s="92" customFormat="1" ht="13">
      <c r="A102" s="421"/>
      <c r="B102" s="401" t="s">
        <v>441</v>
      </c>
      <c r="C102" s="120"/>
      <c r="D102" s="103"/>
      <c r="E102" s="469"/>
      <c r="F102" s="482"/>
    </row>
    <row r="103" s="92" customFormat="1" ht="13">
      <c r="A103" s="421"/>
      <c r="B103" s="448" t="s">
        <v>442</v>
      </c>
      <c r="C103" s="120"/>
      <c r="D103" s="103"/>
      <c r="E103" s="469"/>
      <c r="F103" s="470"/>
    </row>
    <row r="104" s="92" customFormat="1" ht="14">
      <c r="A104" s="483"/>
      <c r="B104" s="402" t="s">
        <v>40</v>
      </c>
      <c r="C104" s="120" t="s">
        <v>25</v>
      </c>
      <c r="D104" s="130">
        <v>1</v>
      </c>
      <c r="E104" s="201"/>
      <c r="F104" s="447">
        <f>E104*D104</f>
        <v>0</v>
      </c>
      <c r="G104" s="26"/>
      <c r="H104" s="26"/>
      <c r="I104" s="26"/>
      <c r="J104" s="26"/>
    </row>
    <row r="105" s="92" customFormat="1" ht="13">
      <c r="A105" s="421"/>
      <c r="B105" s="448" t="s">
        <v>443</v>
      </c>
      <c r="C105" s="120"/>
      <c r="D105" s="103"/>
      <c r="E105" s="469"/>
      <c r="F105" s="470"/>
    </row>
    <row r="106" s="92" customFormat="1" ht="14">
      <c r="A106" s="483"/>
      <c r="B106" s="402" t="s">
        <v>40</v>
      </c>
      <c r="C106" s="120" t="s">
        <v>25</v>
      </c>
      <c r="D106" s="130">
        <v>3</v>
      </c>
      <c r="E106" s="201"/>
      <c r="F106" s="447">
        <f>E106*D106</f>
        <v>0</v>
      </c>
      <c r="G106" s="26"/>
      <c r="H106" s="26"/>
      <c r="I106" s="26"/>
      <c r="J106" s="26"/>
    </row>
    <row r="107" s="92" customFormat="1" ht="15.5">
      <c r="A107" s="242"/>
      <c r="B107" s="398" t="s">
        <v>43</v>
      </c>
      <c r="C107" s="134"/>
      <c r="D107" s="134"/>
      <c r="E107" s="484"/>
      <c r="F107" s="485"/>
      <c r="G107" s="26"/>
      <c r="H107" s="26"/>
      <c r="I107" s="26"/>
      <c r="J107" s="26"/>
    </row>
    <row r="108" s="92" customFormat="1" ht="26">
      <c r="A108" s="483"/>
      <c r="B108" s="401" t="s">
        <v>444</v>
      </c>
      <c r="C108" s="125"/>
      <c r="D108" s="127"/>
      <c r="E108" s="486"/>
      <c r="F108" s="487"/>
      <c r="G108" s="26"/>
      <c r="H108" s="26"/>
      <c r="I108" s="26"/>
      <c r="J108" s="26"/>
    </row>
    <row r="109" s="92" customFormat="1" ht="14">
      <c r="A109" s="483"/>
      <c r="B109" s="402" t="s">
        <v>40</v>
      </c>
      <c r="C109" s="127" t="s">
        <v>25</v>
      </c>
      <c r="D109" s="127">
        <v>1</v>
      </c>
      <c r="E109" s="201"/>
      <c r="F109" s="447">
        <f>E109*D109</f>
        <v>0</v>
      </c>
      <c r="G109" s="26"/>
      <c r="H109" s="26"/>
      <c r="I109" s="26"/>
      <c r="J109" s="26"/>
    </row>
    <row r="110" s="92" customFormat="1" ht="14">
      <c r="A110" s="400">
        <v>3.1699999999999999</v>
      </c>
      <c r="B110" s="443" t="s">
        <v>44</v>
      </c>
      <c r="C110" s="125"/>
      <c r="D110" s="125"/>
      <c r="E110" s="477"/>
      <c r="F110" s="479"/>
      <c r="G110" s="26"/>
      <c r="H110" s="26"/>
      <c r="I110" s="26"/>
      <c r="J110" s="26"/>
    </row>
    <row r="111" s="92" customFormat="1" ht="14">
      <c r="A111" s="483"/>
      <c r="B111" s="402" t="s">
        <v>40</v>
      </c>
      <c r="C111" s="127" t="s">
        <v>25</v>
      </c>
      <c r="D111" s="127">
        <v>6</v>
      </c>
      <c r="E111" s="201"/>
      <c r="F111" s="447">
        <f>E111*D111</f>
        <v>0</v>
      </c>
      <c r="G111" s="26"/>
      <c r="H111" s="26"/>
      <c r="I111" s="26"/>
      <c r="J111" s="26"/>
    </row>
    <row r="112" s="92" customFormat="1" ht="14">
      <c r="A112" s="400">
        <v>3.1800000000000002</v>
      </c>
      <c r="B112" s="443" t="s">
        <v>48</v>
      </c>
      <c r="C112" s="127"/>
      <c r="D112" s="103"/>
      <c r="E112" s="469"/>
      <c r="F112" s="482"/>
      <c r="G112" s="26"/>
      <c r="H112" s="26"/>
      <c r="I112" s="26"/>
      <c r="J112" s="26"/>
    </row>
    <row r="113" s="92" customFormat="1" ht="14">
      <c r="A113" s="400"/>
      <c r="B113" s="402" t="s">
        <v>40</v>
      </c>
      <c r="C113" s="103" t="s">
        <v>25</v>
      </c>
      <c r="D113" s="130">
        <v>8</v>
      </c>
      <c r="E113" s="201"/>
      <c r="F113" s="447">
        <f>E113*D113</f>
        <v>0</v>
      </c>
      <c r="G113" s="26"/>
      <c r="H113" s="26"/>
      <c r="I113" s="26"/>
      <c r="J113" s="26"/>
    </row>
    <row r="114" s="92" customFormat="1" ht="14">
      <c r="A114" s="400">
        <v>3.1899999999999999</v>
      </c>
      <c r="B114" s="443" t="s">
        <v>445</v>
      </c>
      <c r="C114" s="127"/>
      <c r="D114" s="103"/>
      <c r="E114" s="469"/>
      <c r="F114" s="482"/>
      <c r="G114" s="26"/>
      <c r="H114" s="26"/>
      <c r="I114" s="26"/>
      <c r="J114" s="26"/>
    </row>
    <row r="115" s="92" customFormat="1" ht="14">
      <c r="A115" s="400"/>
      <c r="B115" s="402" t="s">
        <v>40</v>
      </c>
      <c r="C115" s="103" t="s">
        <v>25</v>
      </c>
      <c r="D115" s="130">
        <v>4</v>
      </c>
      <c r="E115" s="201"/>
      <c r="F115" s="447">
        <f>E115*D115</f>
        <v>0</v>
      </c>
      <c r="G115" s="26"/>
      <c r="H115" s="26"/>
      <c r="I115" s="26"/>
      <c r="J115" s="26"/>
    </row>
    <row r="116" s="92" customFormat="1" ht="14" hidden="1">
      <c r="A116" s="488">
        <v>3.2999999999999998</v>
      </c>
      <c r="B116" s="443" t="s">
        <v>47</v>
      </c>
      <c r="C116" s="130"/>
      <c r="D116" s="127"/>
      <c r="E116" s="489"/>
      <c r="F116" s="490"/>
      <c r="G116" s="26"/>
      <c r="H116" s="26"/>
      <c r="I116" s="26"/>
      <c r="J116" s="26"/>
    </row>
    <row r="117" s="92" customFormat="1" ht="14" hidden="1">
      <c r="A117" s="400"/>
      <c r="B117" s="402" t="s">
        <v>40</v>
      </c>
      <c r="C117" s="127" t="s">
        <v>25</v>
      </c>
      <c r="D117" s="127">
        <v>0</v>
      </c>
      <c r="E117" s="473"/>
      <c r="F117" s="470">
        <f>E117*D117</f>
        <v>0</v>
      </c>
      <c r="G117" s="26"/>
      <c r="H117" s="26"/>
      <c r="I117" s="26"/>
      <c r="J117" s="26"/>
    </row>
    <row r="118" s="92" customFormat="1" ht="14" hidden="1">
      <c r="A118" s="400">
        <v>3.3999999999999999</v>
      </c>
      <c r="B118" s="443" t="s">
        <v>48</v>
      </c>
      <c r="C118" s="127"/>
      <c r="D118" s="127"/>
      <c r="E118" s="489"/>
      <c r="F118" s="490"/>
      <c r="G118" s="26"/>
      <c r="H118" s="26"/>
      <c r="I118" s="26"/>
      <c r="J118" s="26"/>
    </row>
    <row r="119" s="26" customFormat="1" ht="14" hidden="1" customHeight="1">
      <c r="A119" s="483"/>
      <c r="B119" s="402" t="s">
        <v>40</v>
      </c>
      <c r="C119" s="120" t="s">
        <v>25</v>
      </c>
      <c r="D119" s="127">
        <v>0</v>
      </c>
      <c r="E119" s="473"/>
      <c r="F119" s="470">
        <f>E119*D119</f>
        <v>0</v>
      </c>
      <c r="G119" s="140"/>
      <c r="H119" s="140"/>
      <c r="I119" s="140"/>
      <c r="J119" s="140"/>
    </row>
    <row r="120" s="140" customFormat="1" ht="13" hidden="1">
      <c r="A120" s="400">
        <v>3.2000000000000002</v>
      </c>
      <c r="B120" s="491"/>
      <c r="C120" s="143"/>
      <c r="D120" s="144"/>
      <c r="E120" s="492"/>
      <c r="F120" s="493"/>
      <c r="G120" s="141"/>
      <c r="H120" s="141"/>
      <c r="I120" s="141"/>
      <c r="J120" s="141"/>
    </row>
    <row r="121" s="141" customFormat="1" ht="13" hidden="1">
      <c r="A121" s="400">
        <v>3.1000000000000001</v>
      </c>
      <c r="B121" s="464"/>
      <c r="C121" s="147" t="s">
        <v>49</v>
      </c>
      <c r="D121" s="127"/>
      <c r="E121" s="487"/>
      <c r="F121" s="494"/>
      <c r="G121" s="140"/>
      <c r="H121" s="140"/>
      <c r="I121" s="140"/>
      <c r="J121" s="140"/>
    </row>
    <row r="122" s="140" customFormat="1" ht="14" hidden="1">
      <c r="A122" s="483"/>
      <c r="B122" s="464" t="s">
        <v>50</v>
      </c>
      <c r="C122" s="149"/>
      <c r="D122" s="150"/>
      <c r="E122" s="487"/>
      <c r="F122" s="494"/>
      <c r="G122" s="141"/>
      <c r="H122" s="141"/>
      <c r="I122" s="141"/>
      <c r="J122" s="141"/>
    </row>
    <row r="123" s="141" customFormat="1" ht="28" hidden="1">
      <c r="A123" s="400">
        <v>3.2000000000000002</v>
      </c>
      <c r="B123" s="464" t="s">
        <v>51</v>
      </c>
      <c r="C123" s="151" t="s">
        <v>49</v>
      </c>
      <c r="D123" s="152"/>
      <c r="E123" s="495"/>
      <c r="F123" s="472"/>
    </row>
    <row r="124" s="141" customFormat="1" ht="13" hidden="1">
      <c r="A124" s="400">
        <v>3.1000000000000001</v>
      </c>
      <c r="B124" s="496" t="s">
        <v>52</v>
      </c>
      <c r="C124" s="149"/>
      <c r="D124" s="150"/>
      <c r="E124" s="487"/>
      <c r="F124" s="494"/>
    </row>
    <row r="125" s="141" customFormat="1" ht="28" hidden="1">
      <c r="A125" s="483"/>
      <c r="B125" s="464" t="s">
        <v>51</v>
      </c>
      <c r="C125" s="156" t="s">
        <v>49</v>
      </c>
      <c r="D125" s="157"/>
      <c r="E125" s="497"/>
      <c r="F125" s="498"/>
    </row>
    <row r="126" s="141" customFormat="1" ht="13" hidden="1">
      <c r="A126" s="400">
        <v>3.2000000000000002</v>
      </c>
      <c r="B126" s="499" t="s">
        <v>53</v>
      </c>
      <c r="C126" s="149"/>
      <c r="D126" s="150"/>
      <c r="E126" s="487"/>
      <c r="F126" s="494"/>
    </row>
    <row r="127" s="141" customFormat="1" ht="28" hidden="1">
      <c r="A127" s="400">
        <v>3.1000000000000001</v>
      </c>
      <c r="B127" s="464" t="s">
        <v>51</v>
      </c>
      <c r="C127" s="161" t="s">
        <v>49</v>
      </c>
      <c r="D127" s="162"/>
      <c r="E127" s="500"/>
      <c r="F127" s="501"/>
      <c r="G127" s="92"/>
      <c r="H127" s="92"/>
      <c r="I127" s="92"/>
      <c r="J127" s="92"/>
    </row>
    <row r="128" s="92" customFormat="1" ht="15.5" hidden="1">
      <c r="A128" s="483"/>
      <c r="B128" s="398" t="s">
        <v>54</v>
      </c>
      <c r="C128" s="97"/>
      <c r="D128" s="98"/>
      <c r="E128" s="502"/>
      <c r="F128" s="503"/>
    </row>
    <row r="129" s="92" customFormat="1" ht="13" hidden="1">
      <c r="A129" s="400">
        <v>3.2000000000000002</v>
      </c>
      <c r="B129" s="504" t="s">
        <v>55</v>
      </c>
      <c r="C129" s="149"/>
      <c r="D129" s="168"/>
      <c r="E129" s="505"/>
      <c r="F129" s="482"/>
      <c r="G129" s="141"/>
      <c r="H129" s="141"/>
      <c r="I129" s="141"/>
      <c r="J129" s="141"/>
    </row>
    <row r="130" s="141" customFormat="1" ht="28" hidden="1">
      <c r="A130" s="400">
        <v>3.1000000000000001</v>
      </c>
      <c r="B130" s="464" t="s">
        <v>51</v>
      </c>
      <c r="C130" s="171" t="s">
        <v>49</v>
      </c>
      <c r="D130" s="172"/>
      <c r="E130" s="487"/>
      <c r="F130" s="494"/>
      <c r="G130" s="92"/>
      <c r="H130" s="92"/>
      <c r="I130" s="92"/>
      <c r="J130" s="92"/>
    </row>
    <row r="131" s="92" customFormat="1" ht="14" hidden="1">
      <c r="A131" s="483"/>
      <c r="B131" s="464" t="s">
        <v>56</v>
      </c>
      <c r="C131" s="120"/>
      <c r="D131" s="172"/>
      <c r="E131" s="487"/>
      <c r="F131" s="494"/>
      <c r="G131" s="141"/>
      <c r="H131" s="141"/>
      <c r="I131" s="141"/>
      <c r="J131" s="141"/>
    </row>
    <row r="132" s="141" customFormat="1" ht="28" hidden="1">
      <c r="A132" s="400">
        <v>3.2000000000000002</v>
      </c>
      <c r="B132" s="464" t="s">
        <v>51</v>
      </c>
      <c r="C132" s="120" t="s">
        <v>49</v>
      </c>
      <c r="D132" s="172"/>
      <c r="E132" s="487"/>
      <c r="F132" s="494"/>
      <c r="G132" s="92"/>
      <c r="H132" s="92"/>
      <c r="I132" s="92"/>
      <c r="J132" s="92"/>
    </row>
    <row r="133" s="92" customFormat="1" ht="13" hidden="1">
      <c r="A133" s="400">
        <v>3.1000000000000001</v>
      </c>
      <c r="B133" s="464" t="s">
        <v>57</v>
      </c>
      <c r="C133" s="171"/>
      <c r="D133" s="172"/>
      <c r="E133" s="487"/>
      <c r="F133" s="494"/>
      <c r="G133" s="141"/>
      <c r="H133" s="141"/>
      <c r="I133" s="141"/>
      <c r="J133" s="141"/>
    </row>
    <row r="134" s="141" customFormat="1" ht="28" hidden="1">
      <c r="A134" s="483"/>
      <c r="B134" s="464" t="s">
        <v>51</v>
      </c>
      <c r="C134" s="120" t="s">
        <v>49</v>
      </c>
      <c r="D134" s="172"/>
      <c r="E134" s="487"/>
      <c r="F134" s="494"/>
      <c r="G134" s="92"/>
      <c r="H134" s="92"/>
      <c r="I134" s="92"/>
      <c r="J134" s="92"/>
    </row>
    <row r="135" s="92" customFormat="1" ht="13" hidden="1">
      <c r="A135" s="400">
        <v>3.2000000000000002</v>
      </c>
      <c r="B135" s="464" t="s">
        <v>58</v>
      </c>
      <c r="C135" s="171"/>
      <c r="D135" s="172"/>
      <c r="E135" s="487"/>
      <c r="F135" s="494"/>
      <c r="G135" s="141"/>
      <c r="H135" s="141"/>
      <c r="I135" s="141"/>
      <c r="J135" s="141"/>
    </row>
    <row r="136" s="141" customFormat="1" ht="28" hidden="1">
      <c r="A136" s="400">
        <v>3.1000000000000001</v>
      </c>
      <c r="B136" s="464" t="s">
        <v>51</v>
      </c>
      <c r="C136" s="120" t="s">
        <v>49</v>
      </c>
      <c r="D136" s="172"/>
      <c r="E136" s="487"/>
      <c r="F136" s="494"/>
      <c r="G136" s="92"/>
      <c r="H136" s="92"/>
      <c r="I136" s="92"/>
      <c r="J136" s="92"/>
    </row>
    <row r="137" s="92" customFormat="1" ht="14" hidden="1">
      <c r="A137" s="483"/>
      <c r="B137" s="464" t="s">
        <v>59</v>
      </c>
      <c r="C137" s="173"/>
      <c r="D137" s="172"/>
      <c r="E137" s="487"/>
      <c r="F137" s="494"/>
      <c r="G137" s="141"/>
      <c r="H137" s="141"/>
      <c r="I137" s="141"/>
      <c r="J137" s="141"/>
    </row>
    <row r="138" s="141" customFormat="1" ht="14" hidden="1">
      <c r="A138" s="400">
        <v>3.2000000000000002</v>
      </c>
      <c r="B138" s="506" t="s">
        <v>51</v>
      </c>
      <c r="C138" s="120" t="s">
        <v>49</v>
      </c>
      <c r="D138" s="172"/>
      <c r="E138" s="487"/>
      <c r="F138" s="494"/>
      <c r="G138" s="174"/>
      <c r="H138" s="174"/>
      <c r="I138" s="174"/>
      <c r="J138" s="174"/>
    </row>
    <row r="139" s="174" customFormat="1" ht="16.25" hidden="1" customHeight="1">
      <c r="A139" s="400">
        <v>3.1000000000000001</v>
      </c>
      <c r="B139" s="398" t="s">
        <v>60</v>
      </c>
      <c r="C139" s="97"/>
      <c r="D139" s="98"/>
      <c r="E139" s="502"/>
      <c r="F139" s="503"/>
    </row>
    <row r="140" s="174" customFormat="1" ht="53.399999999999999" hidden="1" customHeight="1">
      <c r="A140" s="483"/>
      <c r="B140" s="507" t="s">
        <v>61</v>
      </c>
      <c r="C140" s="176"/>
      <c r="D140" s="177"/>
      <c r="E140" s="508"/>
      <c r="F140" s="509"/>
    </row>
    <row r="141" s="174" customFormat="1" ht="14" hidden="1">
      <c r="A141" s="400">
        <v>3.2000000000000002</v>
      </c>
      <c r="B141" s="510" t="s">
        <v>51</v>
      </c>
      <c r="C141" s="120" t="s">
        <v>49</v>
      </c>
      <c r="D141" s="172"/>
      <c r="E141" s="508"/>
      <c r="F141" s="511"/>
    </row>
    <row r="142" s="174" customFormat="1" ht="13" hidden="1">
      <c r="A142" s="400">
        <v>3.1000000000000001</v>
      </c>
      <c r="B142" s="507" t="s">
        <v>62</v>
      </c>
      <c r="C142" s="176"/>
      <c r="D142" s="177"/>
      <c r="E142" s="508"/>
      <c r="F142" s="509"/>
    </row>
    <row r="143" s="174" customFormat="1" ht="14" hidden="1">
      <c r="A143" s="483"/>
      <c r="B143" s="512" t="s">
        <v>63</v>
      </c>
      <c r="C143" s="120" t="s">
        <v>25</v>
      </c>
      <c r="D143" s="172"/>
      <c r="E143" s="508"/>
      <c r="F143" s="509"/>
    </row>
    <row r="144" s="174" customFormat="1" ht="26" hidden="1">
      <c r="A144" s="400">
        <v>3.2000000000000002</v>
      </c>
      <c r="B144" s="507" t="s">
        <v>64</v>
      </c>
      <c r="C144" s="176"/>
      <c r="D144" s="177"/>
      <c r="E144" s="508"/>
      <c r="F144" s="509"/>
    </row>
    <row r="145" s="174" customFormat="1" ht="14" hidden="1">
      <c r="A145" s="400">
        <v>3.1000000000000001</v>
      </c>
      <c r="B145" s="512" t="s">
        <v>63</v>
      </c>
      <c r="C145" s="120" t="s">
        <v>25</v>
      </c>
      <c r="D145" s="172"/>
      <c r="E145" s="508"/>
      <c r="F145" s="509"/>
    </row>
    <row r="146" s="174" customFormat="1" ht="26" hidden="1">
      <c r="A146" s="483"/>
      <c r="B146" s="507" t="s">
        <v>65</v>
      </c>
      <c r="C146" s="176"/>
      <c r="D146" s="177"/>
      <c r="E146" s="508"/>
      <c r="F146" s="509"/>
    </row>
    <row r="147" s="174" customFormat="1" ht="14" hidden="1">
      <c r="A147" s="400">
        <v>3.2000000000000002</v>
      </c>
      <c r="B147" s="512" t="s">
        <v>63</v>
      </c>
      <c r="C147" s="120" t="s">
        <v>25</v>
      </c>
      <c r="D147" s="172"/>
      <c r="E147" s="508"/>
      <c r="F147" s="509"/>
    </row>
    <row r="148" s="174" customFormat="1" ht="21" hidden="1" customHeight="1">
      <c r="A148" s="400">
        <v>3.1000000000000001</v>
      </c>
      <c r="B148" s="507" t="s">
        <v>66</v>
      </c>
      <c r="C148" s="182"/>
      <c r="D148" s="183"/>
      <c r="E148" s="508"/>
      <c r="F148" s="509"/>
    </row>
    <row r="149" s="174" customFormat="1" ht="14" hidden="1">
      <c r="A149" s="483"/>
      <c r="B149" s="512" t="s">
        <v>63</v>
      </c>
      <c r="C149" s="120" t="s">
        <v>25</v>
      </c>
      <c r="D149" s="172"/>
      <c r="E149" s="508"/>
      <c r="F149" s="509"/>
    </row>
    <row r="150" s="174" customFormat="1" ht="39.649999999999999" hidden="1" customHeight="1">
      <c r="A150" s="400">
        <v>3.2000000000000002</v>
      </c>
      <c r="B150" s="507" t="s">
        <v>67</v>
      </c>
      <c r="C150" s="120"/>
      <c r="D150" s="172"/>
      <c r="E150" s="508"/>
      <c r="F150" s="509"/>
    </row>
    <row r="151" s="174" customFormat="1" ht="14" hidden="1">
      <c r="A151" s="400">
        <v>3.1000000000000001</v>
      </c>
      <c r="B151" s="512" t="s">
        <v>68</v>
      </c>
      <c r="C151" s="120" t="s">
        <v>49</v>
      </c>
      <c r="D151" s="172"/>
      <c r="E151" s="508"/>
      <c r="F151" s="509"/>
    </row>
    <row r="152" s="174" customFormat="1" ht="52" hidden="1">
      <c r="A152" s="483"/>
      <c r="B152" s="507" t="s">
        <v>69</v>
      </c>
      <c r="C152" s="120"/>
      <c r="D152" s="172"/>
      <c r="E152" s="508"/>
      <c r="F152" s="509"/>
    </row>
    <row r="153" s="174" customFormat="1" ht="14" hidden="1">
      <c r="A153" s="400">
        <v>3.2000000000000002</v>
      </c>
      <c r="B153" s="512" t="s">
        <v>68</v>
      </c>
      <c r="C153" s="120" t="s">
        <v>49</v>
      </c>
      <c r="D153" s="172"/>
      <c r="E153" s="508"/>
      <c r="F153" s="509"/>
    </row>
    <row r="154" s="174" customFormat="1" ht="39" hidden="1">
      <c r="A154" s="400">
        <v>3.1000000000000001</v>
      </c>
      <c r="B154" s="507" t="s">
        <v>70</v>
      </c>
      <c r="C154" s="120"/>
      <c r="D154" s="172"/>
      <c r="E154" s="508"/>
      <c r="F154" s="509"/>
    </row>
    <row r="155" s="174" customFormat="1" ht="14" hidden="1">
      <c r="A155" s="483"/>
      <c r="B155" s="512" t="s">
        <v>68</v>
      </c>
      <c r="C155" s="120" t="s">
        <v>49</v>
      </c>
      <c r="D155" s="172"/>
      <c r="E155" s="508"/>
      <c r="F155" s="509"/>
    </row>
    <row r="156" s="174" customFormat="1" ht="16.25" hidden="1" customHeight="1">
      <c r="A156" s="400">
        <v>3.2000000000000002</v>
      </c>
      <c r="B156" s="398" t="s">
        <v>71</v>
      </c>
      <c r="C156" s="97"/>
      <c r="D156" s="98"/>
      <c r="E156" s="502"/>
      <c r="F156" s="503"/>
    </row>
    <row r="157" s="174" customFormat="1" ht="39" hidden="1">
      <c r="A157" s="400">
        <v>3.1000000000000001</v>
      </c>
      <c r="B157" s="507" t="s">
        <v>72</v>
      </c>
      <c r="C157" s="176"/>
      <c r="D157" s="177"/>
      <c r="E157" s="508"/>
      <c r="F157" s="509"/>
    </row>
    <row r="158" s="174" customFormat="1" ht="14" hidden="1">
      <c r="A158" s="483"/>
      <c r="B158" s="510" t="s">
        <v>51</v>
      </c>
      <c r="C158" s="120" t="s">
        <v>49</v>
      </c>
      <c r="D158" s="172"/>
      <c r="E158" s="508"/>
      <c r="F158" s="511"/>
      <c r="G158" s="26"/>
      <c r="H158" s="26"/>
      <c r="I158" s="26"/>
      <c r="J158" s="26"/>
    </row>
    <row r="159" s="174" customFormat="1" ht="14">
      <c r="A159" s="400">
        <v>3.2000000000000002</v>
      </c>
      <c r="B159" s="443" t="s">
        <v>446</v>
      </c>
      <c r="C159" s="184"/>
      <c r="D159" s="103"/>
      <c r="E159" s="469"/>
      <c r="F159" s="482"/>
      <c r="G159" s="26"/>
      <c r="H159" s="26"/>
      <c r="I159" s="26"/>
      <c r="J159" s="26"/>
    </row>
    <row r="160" s="174" customFormat="1" ht="14">
      <c r="A160" s="400"/>
      <c r="B160" s="402" t="s">
        <v>40</v>
      </c>
      <c r="C160" s="120" t="s">
        <v>25</v>
      </c>
      <c r="D160" s="130">
        <v>1</v>
      </c>
      <c r="E160" s="201"/>
      <c r="F160" s="447">
        <f>E160*D160</f>
        <v>0</v>
      </c>
      <c r="G160" s="26"/>
      <c r="H160" s="26"/>
      <c r="I160" s="26"/>
      <c r="J160" s="26"/>
    </row>
    <row r="161" s="174" customFormat="1" ht="14">
      <c r="A161" s="400"/>
      <c r="B161" s="443" t="s">
        <v>447</v>
      </c>
      <c r="C161" s="120"/>
      <c r="D161" s="103"/>
      <c r="E161" s="469"/>
      <c r="F161" s="482"/>
      <c r="G161" s="26"/>
      <c r="H161" s="26"/>
      <c r="I161" s="26"/>
      <c r="J161" s="26"/>
    </row>
    <row r="162" s="174" customFormat="1" ht="14">
      <c r="A162" s="429">
        <v>3.21</v>
      </c>
      <c r="B162" s="443" t="s">
        <v>448</v>
      </c>
      <c r="C162" s="120"/>
      <c r="D162" s="103"/>
      <c r="E162" s="469"/>
      <c r="F162" s="482"/>
      <c r="G162" s="26"/>
      <c r="H162" s="26"/>
      <c r="I162" s="26"/>
      <c r="J162" s="26"/>
    </row>
    <row r="163" s="174" customFormat="1" ht="14">
      <c r="A163" s="400"/>
      <c r="B163" s="402" t="s">
        <v>40</v>
      </c>
      <c r="C163" s="120" t="s">
        <v>25</v>
      </c>
      <c r="D163" s="130">
        <v>2</v>
      </c>
      <c r="E163" s="201"/>
      <c r="F163" s="447">
        <f>E163*D163</f>
        <v>0</v>
      </c>
      <c r="G163" s="26"/>
      <c r="H163" s="26"/>
      <c r="I163" s="26"/>
      <c r="J163" s="26"/>
    </row>
    <row r="164" s="174" customFormat="1" ht="14">
      <c r="A164" s="429">
        <v>3.2200000000000002</v>
      </c>
      <c r="B164" s="443" t="s">
        <v>449</v>
      </c>
      <c r="C164" s="120"/>
      <c r="D164" s="103"/>
      <c r="E164" s="469"/>
      <c r="F164" s="482"/>
      <c r="G164" s="26"/>
      <c r="H164" s="26"/>
      <c r="I164" s="26"/>
      <c r="J164" s="26"/>
    </row>
    <row r="165" s="174" customFormat="1" ht="14">
      <c r="A165" s="400"/>
      <c r="B165" s="402" t="s">
        <v>40</v>
      </c>
      <c r="C165" s="120" t="s">
        <v>25</v>
      </c>
      <c r="D165" s="130">
        <v>3</v>
      </c>
      <c r="E165" s="201"/>
      <c r="F165" s="447">
        <f>E165*D165</f>
        <v>0</v>
      </c>
      <c r="G165" s="26"/>
      <c r="H165" s="26"/>
      <c r="I165" s="26"/>
      <c r="J165" s="26"/>
    </row>
    <row r="166" s="92" customFormat="1" ht="14">
      <c r="A166" s="400">
        <v>3.3199999999999998</v>
      </c>
      <c r="B166" s="401" t="s">
        <v>450</v>
      </c>
      <c r="C166" s="125"/>
      <c r="D166" s="125"/>
      <c r="E166" s="477"/>
      <c r="F166" s="479"/>
      <c r="G166" s="26"/>
      <c r="H166" s="26"/>
      <c r="I166" s="26"/>
      <c r="J166" s="26"/>
    </row>
    <row r="167" s="92" customFormat="1" ht="52">
      <c r="A167" s="483"/>
      <c r="B167" s="401" t="s">
        <v>451</v>
      </c>
      <c r="C167" s="125"/>
      <c r="D167" s="127"/>
      <c r="E167" s="492"/>
      <c r="F167" s="494"/>
      <c r="G167" s="26"/>
      <c r="H167" s="26"/>
      <c r="I167" s="26"/>
      <c r="J167" s="26"/>
    </row>
    <row r="168" s="92" customFormat="1" ht="14.4" customHeight="1">
      <c r="A168" s="483"/>
      <c r="B168" s="402" t="s">
        <v>40</v>
      </c>
      <c r="C168" s="127" t="s">
        <v>25</v>
      </c>
      <c r="D168" s="130">
        <v>1</v>
      </c>
      <c r="E168" s="201"/>
      <c r="F168" s="447">
        <f>E168*D168</f>
        <v>0</v>
      </c>
      <c r="G168" s="26"/>
      <c r="H168" s="26"/>
      <c r="I168" s="26"/>
      <c r="J168" s="26"/>
    </row>
    <row r="169" s="92" customFormat="1" ht="14">
      <c r="A169" s="400">
        <v>3.3300000000000001</v>
      </c>
      <c r="B169" s="401" t="s">
        <v>452</v>
      </c>
      <c r="C169" s="125"/>
      <c r="D169" s="125"/>
      <c r="E169" s="477"/>
      <c r="F169" s="479"/>
      <c r="G169" s="26"/>
      <c r="H169" s="26"/>
      <c r="I169" s="26"/>
      <c r="J169" s="26"/>
    </row>
    <row r="170" s="92" customFormat="1" ht="65">
      <c r="A170" s="483"/>
      <c r="B170" s="401" t="s">
        <v>453</v>
      </c>
      <c r="C170" s="125"/>
      <c r="D170" s="127"/>
      <c r="E170" s="492"/>
      <c r="F170" s="494"/>
      <c r="G170" s="26"/>
      <c r="H170" s="26"/>
      <c r="I170" s="26"/>
      <c r="J170" s="26"/>
    </row>
    <row r="171" s="92" customFormat="1" ht="14.4" customHeight="1">
      <c r="A171" s="483"/>
      <c r="B171" s="402" t="s">
        <v>40</v>
      </c>
      <c r="C171" s="127" t="s">
        <v>25</v>
      </c>
      <c r="D171" s="130">
        <v>1</v>
      </c>
      <c r="E171" s="201"/>
      <c r="F171" s="447">
        <f>E171*D171</f>
        <v>0</v>
      </c>
      <c r="G171" s="26"/>
      <c r="H171" s="26"/>
      <c r="I171" s="26"/>
      <c r="J171" s="26"/>
    </row>
    <row r="172" s="92" customFormat="1" ht="26">
      <c r="A172" s="483"/>
      <c r="B172" s="401" t="s">
        <v>454</v>
      </c>
      <c r="C172" s="125"/>
      <c r="D172" s="127"/>
      <c r="E172" s="492"/>
      <c r="F172" s="494"/>
      <c r="G172" s="26"/>
      <c r="H172" s="26"/>
      <c r="I172" s="26"/>
      <c r="J172" s="26"/>
    </row>
    <row r="173" s="92" customFormat="1" ht="14">
      <c r="A173" s="400">
        <v>3.3399999999999999</v>
      </c>
      <c r="B173" s="401" t="s">
        <v>455</v>
      </c>
      <c r="C173" s="125"/>
      <c r="D173" s="125"/>
      <c r="E173" s="477"/>
      <c r="F173" s="479"/>
      <c r="G173" s="26"/>
      <c r="H173" s="26"/>
      <c r="I173" s="26"/>
      <c r="J173" s="26"/>
    </row>
    <row r="174" s="92" customFormat="1" ht="14.4" customHeight="1">
      <c r="A174" s="483"/>
      <c r="B174" s="402" t="s">
        <v>40</v>
      </c>
      <c r="C174" s="127" t="s">
        <v>25</v>
      </c>
      <c r="D174" s="127">
        <v>1</v>
      </c>
      <c r="E174" s="201"/>
      <c r="F174" s="447">
        <f>E174*D174</f>
        <v>0</v>
      </c>
      <c r="G174" s="26"/>
      <c r="H174" s="26"/>
      <c r="I174" s="26"/>
      <c r="J174" s="26"/>
    </row>
    <row r="175" s="26" customFormat="1" ht="15">
      <c r="A175" s="453"/>
      <c r="B175" s="454" t="s">
        <v>456</v>
      </c>
      <c r="C175" s="455"/>
      <c r="D175" s="455"/>
      <c r="E175" s="456"/>
      <c r="F175" s="513">
        <f>SUM(F68:F174)</f>
        <v>0</v>
      </c>
    </row>
    <row r="177" ht="17.5">
      <c r="A177" s="212" t="s">
        <v>105</v>
      </c>
      <c r="B177" s="213"/>
      <c r="C177" s="213"/>
      <c r="D177" s="213"/>
      <c r="E177" s="214"/>
      <c r="F177" s="215">
        <f>F175+F66+F43</f>
        <v>0</v>
      </c>
    </row>
    <row r="178">
      <c r="A178" s="216"/>
      <c r="B178" s="217"/>
      <c r="C178" s="218"/>
      <c r="D178" s="218"/>
      <c r="E178" s="219"/>
      <c r="F178" s="220"/>
    </row>
    <row r="179" ht="31.25" customHeight="1">
      <c r="A179" s="221" t="s">
        <v>106</v>
      </c>
      <c r="B179" s="221"/>
      <c r="C179" s="221"/>
      <c r="D179" s="221"/>
      <c r="E179" s="221"/>
      <c r="F179" s="221"/>
    </row>
  </sheetData>
  <mergeCells count="20">
    <mergeCell ref="A2:F2"/>
    <mergeCell ref="B3:D3"/>
    <mergeCell ref="E3:F3"/>
    <mergeCell ref="B6:D6"/>
    <mergeCell ref="E6:F6"/>
    <mergeCell ref="B16:F16"/>
    <mergeCell ref="A177:E177"/>
    <mergeCell ref="A179:F179"/>
    <mergeCell ref="B4:D4"/>
    <mergeCell ref="E4:F4"/>
    <mergeCell ref="B5:D5"/>
    <mergeCell ref="E5:F5"/>
    <mergeCell ref="A8:D8"/>
    <mergeCell ref="E8:F8"/>
    <mergeCell ref="A9:D9"/>
    <mergeCell ref="E9:F9"/>
    <mergeCell ref="A11:F11"/>
    <mergeCell ref="B15:F15"/>
    <mergeCell ref="A7:D7"/>
    <mergeCell ref="E7:F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0"/>
  </sheetPr>
  <sheetViews>
    <sheetView zoomScale="100" workbookViewId="0">
      <selection activeCell="A9" activeCellId="0" sqref="A9:D9"/>
    </sheetView>
  </sheetViews>
  <sheetFormatPr baseColWidth="10" defaultColWidth="11" defaultRowHeight="14.5"/>
  <cols>
    <col bestFit="1" customWidth="1" min="1" max="1" width="5.08984375"/>
    <col customWidth="1" min="2" max="2" width="63.54296875"/>
    <col customWidth="1" min="3" max="3" width="5.6328125"/>
    <col customWidth="1" min="4" max="4" width="6.54296875"/>
    <col bestFit="1" customWidth="1" min="5" max="5" width="14.08984375"/>
    <col bestFit="1" customWidth="1" min="6" max="6" width="17.453125"/>
  </cols>
  <sheetData>
    <row r="1" ht="20">
      <c r="A1" s="222"/>
      <c r="B1" s="222"/>
      <c r="C1" s="222"/>
      <c r="D1" s="222"/>
      <c r="E1" s="222"/>
      <c r="F1" s="222"/>
    </row>
    <row r="2" ht="31.25" customHeight="1">
      <c r="A2" s="223" t="s">
        <v>457</v>
      </c>
      <c r="B2" s="223"/>
      <c r="C2" s="223"/>
      <c r="D2" s="223"/>
      <c r="E2" s="223"/>
      <c r="F2" s="223"/>
    </row>
    <row r="3">
      <c r="A3" s="54"/>
      <c r="B3" s="26"/>
      <c r="C3" s="55"/>
      <c r="D3" s="26"/>
      <c r="E3" s="26"/>
      <c r="F3" s="26"/>
    </row>
    <row r="4" ht="15.5">
      <c r="A4" s="224" t="s">
        <v>11</v>
      </c>
      <c r="B4" s="380" t="s">
        <v>12</v>
      </c>
      <c r="C4" s="381"/>
      <c r="D4" s="382"/>
      <c r="E4" s="383" t="s">
        <v>190</v>
      </c>
      <c r="F4" s="384"/>
    </row>
    <row r="5">
      <c r="A5" s="37">
        <v>1</v>
      </c>
      <c r="B5" s="43" t="str">
        <f>+B18</f>
        <v>TERRASSEMENT</v>
      </c>
      <c r="C5" s="43"/>
      <c r="D5" s="43"/>
      <c r="E5" s="385">
        <f>+F35</f>
        <v>0</v>
      </c>
      <c r="F5" s="385"/>
    </row>
    <row r="6">
      <c r="A6" s="37">
        <v>2</v>
      </c>
      <c r="B6" s="43" t="str">
        <f>+B37</f>
        <v xml:space="preserve">RÉSEAU D’ASSAINISSEMENT DES EAUX USÉES </v>
      </c>
      <c r="C6" s="43"/>
      <c r="D6" s="43"/>
      <c r="E6" s="385">
        <f>+F46</f>
        <v>0</v>
      </c>
      <c r="F6" s="385"/>
    </row>
    <row r="7">
      <c r="A7" s="37">
        <v>3</v>
      </c>
      <c r="B7" s="43" t="str">
        <f>+B48</f>
        <v xml:space="preserve">CHAUSSEE/TROTTOIR - Voie et parking</v>
      </c>
      <c r="C7" s="43"/>
      <c r="D7" s="43"/>
      <c r="E7" s="385">
        <f>+F67</f>
        <v>0</v>
      </c>
      <c r="F7" s="385"/>
    </row>
    <row r="8">
      <c r="A8" s="37">
        <v>4</v>
      </c>
      <c r="B8" s="43" t="str">
        <f>+B69</f>
        <v>SIGNALISATION</v>
      </c>
      <c r="C8" s="43"/>
      <c r="D8" s="43"/>
      <c r="E8" s="385">
        <f>+F82</f>
        <v>0</v>
      </c>
      <c r="F8" s="385"/>
    </row>
    <row r="9">
      <c r="A9" s="44" t="s">
        <v>19</v>
      </c>
      <c r="B9" s="45"/>
      <c r="C9" s="45"/>
      <c r="D9" s="46"/>
      <c r="E9" s="386">
        <f>SUM(E5:F8)</f>
        <v>0</v>
      </c>
      <c r="F9" s="386"/>
    </row>
    <row r="10">
      <c r="A10" s="44" t="s">
        <v>111</v>
      </c>
      <c r="B10" s="45"/>
      <c r="C10" s="45"/>
      <c r="D10" s="46"/>
      <c r="E10" s="514"/>
      <c r="F10" s="386"/>
    </row>
    <row r="11">
      <c r="A11" s="49" t="s">
        <v>21</v>
      </c>
      <c r="B11" s="50"/>
      <c r="C11" s="50"/>
      <c r="D11" s="51"/>
      <c r="E11" s="515">
        <f>E10+E9</f>
        <v>0</v>
      </c>
      <c r="F11" s="516"/>
    </row>
    <row r="12">
      <c r="A12" s="54"/>
      <c r="B12" s="26"/>
      <c r="C12" s="55"/>
      <c r="D12" s="26"/>
      <c r="E12" s="26"/>
      <c r="F12" s="26"/>
    </row>
    <row r="13" ht="17.5">
      <c r="A13" s="237" t="s">
        <v>24</v>
      </c>
      <c r="B13" s="237"/>
      <c r="C13" s="237"/>
      <c r="D13" s="237"/>
      <c r="E13" s="237"/>
      <c r="F13" s="237"/>
    </row>
    <row r="14" ht="15.5">
      <c r="A14" s="238" t="s">
        <v>11</v>
      </c>
      <c r="B14" s="239" t="s">
        <v>12</v>
      </c>
      <c r="C14" s="240" t="s">
        <v>25</v>
      </c>
      <c r="D14" s="241" t="s">
        <v>26</v>
      </c>
      <c r="E14" s="240" t="s">
        <v>113</v>
      </c>
      <c r="F14" s="240" t="s">
        <v>114</v>
      </c>
    </row>
    <row r="16" ht="15.5">
      <c r="A16" s="242">
        <v>5</v>
      </c>
      <c r="B16" s="243" t="s">
        <v>18</v>
      </c>
      <c r="C16" s="244"/>
      <c r="D16" s="245"/>
      <c r="E16" s="246"/>
      <c r="F16" s="247"/>
    </row>
    <row r="17" s="26" customFormat="1" ht="14">
      <c r="A17" s="394"/>
      <c r="B17" s="395"/>
      <c r="C17" s="395"/>
      <c r="D17" s="395"/>
      <c r="E17" s="396"/>
      <c r="F17" s="397"/>
    </row>
    <row r="18" ht="15.5">
      <c r="A18" s="242">
        <v>1</v>
      </c>
      <c r="B18" s="398" t="s">
        <v>458</v>
      </c>
      <c r="C18" s="97"/>
      <c r="D18" s="98"/>
      <c r="E18" s="406"/>
      <c r="F18" s="407"/>
    </row>
    <row r="19">
      <c r="A19" s="400" t="s">
        <v>205</v>
      </c>
      <c r="B19" s="401" t="s">
        <v>459</v>
      </c>
      <c r="C19" s="102"/>
      <c r="D19" s="103"/>
      <c r="E19" s="298"/>
      <c r="F19" s="299"/>
    </row>
    <row r="20" ht="15">
      <c r="A20" s="408"/>
      <c r="B20" s="402" t="s">
        <v>196</v>
      </c>
      <c r="C20" s="325" t="s">
        <v>460</v>
      </c>
      <c r="D20" s="103">
        <v>1200</v>
      </c>
      <c r="E20" s="275"/>
      <c r="F20" s="300">
        <f>E20*D20</f>
        <v>0</v>
      </c>
    </row>
    <row r="21">
      <c r="A21" s="400">
        <v>1.2</v>
      </c>
      <c r="B21" s="401" t="s">
        <v>461</v>
      </c>
      <c r="C21" s="120"/>
      <c r="D21" s="103"/>
      <c r="E21" s="298"/>
      <c r="F21" s="409"/>
    </row>
    <row r="22" ht="15">
      <c r="A22" s="410"/>
      <c r="B22" s="411" t="s">
        <v>196</v>
      </c>
      <c r="C22" s="412" t="s">
        <v>462</v>
      </c>
      <c r="D22" s="517">
        <v>110</v>
      </c>
      <c r="E22" s="275"/>
      <c r="F22" s="304">
        <f>E22*D22</f>
        <v>0</v>
      </c>
    </row>
    <row r="23">
      <c r="A23" s="400">
        <v>1.3</v>
      </c>
      <c r="B23" s="518" t="s">
        <v>463</v>
      </c>
      <c r="C23" s="519"/>
      <c r="D23" s="520"/>
      <c r="E23" s="275"/>
      <c r="F23" s="304"/>
    </row>
    <row r="24" ht="15">
      <c r="A24" s="421"/>
      <c r="B24" s="411" t="s">
        <v>196</v>
      </c>
      <c r="C24" s="412" t="s">
        <v>462</v>
      </c>
      <c r="D24" s="517">
        <v>110</v>
      </c>
      <c r="E24" s="275"/>
      <c r="F24" s="304">
        <f t="shared" ref="F24:F34" si="1">E24*D24</f>
        <v>0</v>
      </c>
    </row>
    <row r="25">
      <c r="A25" s="400">
        <v>1.3999999999999999</v>
      </c>
      <c r="B25" s="518" t="s">
        <v>464</v>
      </c>
      <c r="C25" s="519"/>
      <c r="D25" s="521"/>
      <c r="E25" s="275"/>
      <c r="F25" s="304"/>
    </row>
    <row r="26" ht="15">
      <c r="A26" s="522"/>
      <c r="B26" s="411" t="s">
        <v>196</v>
      </c>
      <c r="C26" s="412" t="s">
        <v>462</v>
      </c>
      <c r="D26" s="517">
        <v>90</v>
      </c>
      <c r="E26" s="275"/>
      <c r="F26" s="304">
        <f t="shared" si="1"/>
        <v>0</v>
      </c>
    </row>
    <row r="27">
      <c r="A27" s="400">
        <v>1.5</v>
      </c>
      <c r="B27" s="518" t="s">
        <v>465</v>
      </c>
      <c r="C27" s="519"/>
      <c r="D27" s="521"/>
      <c r="E27" s="275"/>
      <c r="F27" s="304"/>
    </row>
    <row r="28" ht="15">
      <c r="A28" s="522"/>
      <c r="B28" s="411" t="s">
        <v>196</v>
      </c>
      <c r="C28" s="412" t="s">
        <v>83</v>
      </c>
      <c r="D28" s="517">
        <v>120</v>
      </c>
      <c r="E28" s="275"/>
      <c r="F28" s="304">
        <f t="shared" si="1"/>
        <v>0</v>
      </c>
    </row>
    <row r="29">
      <c r="A29" s="400">
        <v>1.6000000000000001</v>
      </c>
      <c r="B29" s="523" t="s">
        <v>466</v>
      </c>
      <c r="C29" s="519"/>
      <c r="D29" s="521"/>
      <c r="E29" s="275"/>
      <c r="F29" s="304"/>
    </row>
    <row r="30" ht="15">
      <c r="A30" s="522"/>
      <c r="B30" s="411" t="s">
        <v>196</v>
      </c>
      <c r="C30" s="412" t="s">
        <v>83</v>
      </c>
      <c r="D30" s="521">
        <v>90</v>
      </c>
      <c r="E30" s="275"/>
      <c r="F30" s="304">
        <f t="shared" si="1"/>
        <v>0</v>
      </c>
    </row>
    <row r="31">
      <c r="A31" s="400">
        <v>1.7</v>
      </c>
      <c r="B31" s="518" t="s">
        <v>467</v>
      </c>
      <c r="C31" s="519"/>
      <c r="D31" s="521"/>
      <c r="E31" s="275"/>
      <c r="F31" s="304"/>
    </row>
    <row r="32" ht="15">
      <c r="A32" s="522"/>
      <c r="B32" s="411" t="s">
        <v>196</v>
      </c>
      <c r="C32" s="412" t="s">
        <v>83</v>
      </c>
      <c r="D32" s="521">
        <v>80</v>
      </c>
      <c r="E32" s="275"/>
      <c r="F32" s="304">
        <f t="shared" si="1"/>
        <v>0</v>
      </c>
    </row>
    <row r="33">
      <c r="A33" s="400">
        <v>1.8</v>
      </c>
      <c r="B33" s="518" t="s">
        <v>468</v>
      </c>
      <c r="C33" s="524"/>
      <c r="D33" s="525"/>
      <c r="E33" s="275"/>
      <c r="F33" s="304"/>
    </row>
    <row r="34" ht="15">
      <c r="A34" s="522"/>
      <c r="B34" s="411" t="s">
        <v>196</v>
      </c>
      <c r="C34" s="412" t="s">
        <v>83</v>
      </c>
      <c r="D34" s="525">
        <v>125</v>
      </c>
      <c r="E34" s="275"/>
      <c r="F34" s="304">
        <f t="shared" si="1"/>
        <v>0</v>
      </c>
    </row>
    <row r="35" s="26" customFormat="1" ht="14">
      <c r="A35" s="404"/>
      <c r="B35" s="405" t="s">
        <v>469</v>
      </c>
      <c r="C35" s="286"/>
      <c r="D35" s="329"/>
      <c r="E35" s="330"/>
      <c r="F35" s="288">
        <f>SUM(F19:F34)</f>
        <v>0</v>
      </c>
    </row>
    <row r="36" s="26" customFormat="1" ht="14">
      <c r="A36" s="394"/>
      <c r="B36" s="395"/>
      <c r="C36" s="395"/>
      <c r="D36" s="395"/>
      <c r="E36" s="396"/>
      <c r="F36" s="397"/>
    </row>
    <row r="37" s="26" customFormat="1" ht="15.5">
      <c r="A37" s="242">
        <v>2</v>
      </c>
      <c r="B37" s="398" t="s">
        <v>470</v>
      </c>
      <c r="C37" s="97"/>
      <c r="D37" s="98"/>
      <c r="E37" s="406"/>
      <c r="F37" s="407"/>
    </row>
    <row r="38">
      <c r="A38" s="400" t="s">
        <v>80</v>
      </c>
      <c r="B38" s="401" t="s">
        <v>471</v>
      </c>
      <c r="C38" s="116"/>
      <c r="D38" s="103"/>
      <c r="E38" s="298"/>
      <c r="F38" s="299"/>
      <c r="G38" s="414"/>
    </row>
    <row r="39">
      <c r="A39" s="400"/>
      <c r="B39" s="402" t="s">
        <v>40</v>
      </c>
      <c r="C39" s="325" t="s">
        <v>472</v>
      </c>
      <c r="D39" s="525">
        <v>1</v>
      </c>
      <c r="E39" s="275"/>
      <c r="F39" s="304">
        <f>E39*D39</f>
        <v>0</v>
      </c>
    </row>
    <row r="40">
      <c r="A40" s="400" t="s">
        <v>84</v>
      </c>
      <c r="B40" s="526" t="s">
        <v>473</v>
      </c>
      <c r="C40" s="116"/>
      <c r="D40" s="103"/>
      <c r="E40" s="275"/>
      <c r="F40" s="299"/>
      <c r="G40" s="414"/>
      <c r="K40" s="26"/>
    </row>
    <row r="41">
      <c r="A41" s="400"/>
      <c r="B41" s="402" t="s">
        <v>474</v>
      </c>
      <c r="C41" s="325" t="s">
        <v>35</v>
      </c>
      <c r="D41" s="525">
        <v>3</v>
      </c>
      <c r="E41" s="275"/>
      <c r="F41" s="304">
        <f>E41*D41</f>
        <v>0</v>
      </c>
    </row>
    <row r="42">
      <c r="A42" s="400" t="s">
        <v>88</v>
      </c>
      <c r="B42" s="518" t="s">
        <v>475</v>
      </c>
      <c r="C42" s="116"/>
      <c r="D42" s="103"/>
      <c r="E42" s="275"/>
      <c r="F42" s="299"/>
      <c r="G42" s="414"/>
    </row>
    <row r="43">
      <c r="A43" s="400"/>
      <c r="B43" s="402" t="s">
        <v>40</v>
      </c>
      <c r="C43" s="325" t="s">
        <v>472</v>
      </c>
      <c r="D43" s="525">
        <v>1</v>
      </c>
      <c r="E43" s="275"/>
      <c r="F43" s="304">
        <f>E43*D43</f>
        <v>0</v>
      </c>
    </row>
    <row r="44">
      <c r="A44" s="400" t="s">
        <v>90</v>
      </c>
      <c r="B44" s="526" t="s">
        <v>476</v>
      </c>
      <c r="C44" s="116"/>
      <c r="D44" s="103"/>
      <c r="E44" s="275"/>
      <c r="F44" s="299"/>
      <c r="G44" s="414"/>
    </row>
    <row r="45">
      <c r="A45" s="400"/>
      <c r="B45" s="402" t="s">
        <v>40</v>
      </c>
      <c r="C45" s="325" t="s">
        <v>472</v>
      </c>
      <c r="D45" s="525">
        <v>1</v>
      </c>
      <c r="E45" s="275"/>
      <c r="F45" s="304">
        <f>E45*D45</f>
        <v>0</v>
      </c>
    </row>
    <row r="46" s="26" customFormat="1" ht="14">
      <c r="A46" s="404"/>
      <c r="B46" s="405" t="s">
        <v>227</v>
      </c>
      <c r="C46" s="286"/>
      <c r="D46" s="329"/>
      <c r="E46" s="330"/>
      <c r="F46" s="416">
        <f>SUM(F39:F45)</f>
        <v>0</v>
      </c>
    </row>
    <row r="47" s="26" customFormat="1" ht="14">
      <c r="A47" s="394"/>
      <c r="B47" s="395"/>
      <c r="C47" s="395"/>
      <c r="D47" s="395"/>
      <c r="E47" s="396"/>
      <c r="F47" s="397"/>
    </row>
    <row r="48" ht="15.5">
      <c r="A48" s="242">
        <v>3</v>
      </c>
      <c r="B48" s="398" t="s">
        <v>477</v>
      </c>
      <c r="C48" s="134"/>
      <c r="D48" s="417"/>
      <c r="E48" s="418"/>
      <c r="F48" s="407"/>
    </row>
    <row r="49">
      <c r="A49" s="400" t="s">
        <v>230</v>
      </c>
      <c r="B49" s="518" t="s">
        <v>478</v>
      </c>
      <c r="C49" s="127"/>
      <c r="D49" s="104"/>
      <c r="E49" s="275"/>
      <c r="F49" s="420"/>
    </row>
    <row r="50" ht="15">
      <c r="A50" s="400"/>
      <c r="B50" s="411" t="s">
        <v>196</v>
      </c>
      <c r="C50" s="412" t="s">
        <v>83</v>
      </c>
      <c r="D50" s="525">
        <v>100</v>
      </c>
      <c r="E50" s="275"/>
      <c r="F50" s="300">
        <f>E50*D50</f>
        <v>0</v>
      </c>
    </row>
    <row r="51">
      <c r="A51" s="400" t="s">
        <v>232</v>
      </c>
      <c r="B51" s="518" t="s">
        <v>479</v>
      </c>
      <c r="C51" s="127"/>
      <c r="D51" s="104"/>
      <c r="E51" s="275"/>
      <c r="F51" s="420"/>
    </row>
    <row r="52">
      <c r="A52" s="400"/>
      <c r="B52" s="411" t="s">
        <v>196</v>
      </c>
      <c r="C52" s="412" t="s">
        <v>127</v>
      </c>
      <c r="D52" s="525">
        <v>100</v>
      </c>
      <c r="E52" s="275"/>
      <c r="F52" s="300">
        <f>E52*D52</f>
        <v>0</v>
      </c>
    </row>
    <row r="53">
      <c r="A53" s="400" t="s">
        <v>234</v>
      </c>
      <c r="B53" s="518" t="s">
        <v>480</v>
      </c>
      <c r="C53" s="527"/>
      <c r="D53" s="525"/>
      <c r="E53" s="296"/>
      <c r="F53" s="420"/>
    </row>
    <row r="54">
      <c r="A54" s="400"/>
      <c r="B54" s="411" t="s">
        <v>196</v>
      </c>
      <c r="C54" s="412" t="s">
        <v>127</v>
      </c>
      <c r="D54" s="525">
        <v>465</v>
      </c>
      <c r="E54" s="275"/>
      <c r="F54" s="300">
        <f>E54*D54</f>
        <v>0</v>
      </c>
    </row>
    <row r="55">
      <c r="A55" s="400" t="s">
        <v>236</v>
      </c>
      <c r="B55" s="518" t="s">
        <v>481</v>
      </c>
      <c r="C55" s="127"/>
      <c r="D55" s="104"/>
      <c r="E55" s="296"/>
      <c r="F55" s="420"/>
    </row>
    <row r="56">
      <c r="A56" s="400"/>
      <c r="B56" s="411" t="s">
        <v>196</v>
      </c>
      <c r="C56" s="412" t="s">
        <v>127</v>
      </c>
      <c r="D56" s="525">
        <v>80</v>
      </c>
      <c r="E56" s="275"/>
      <c r="F56" s="300">
        <f>E56*D56</f>
        <v>0</v>
      </c>
    </row>
    <row r="57">
      <c r="A57" s="528"/>
      <c r="B57" s="529"/>
      <c r="C57" s="530"/>
      <c r="D57" s="531"/>
      <c r="E57" s="532"/>
      <c r="F57" s="533"/>
    </row>
    <row r="58" ht="15.5">
      <c r="A58" s="242">
        <v>3</v>
      </c>
      <c r="B58" s="398" t="s">
        <v>477</v>
      </c>
      <c r="C58" s="417"/>
      <c r="D58" s="417"/>
      <c r="E58" s="417"/>
      <c r="F58" s="417"/>
    </row>
    <row r="59">
      <c r="A59" s="400" t="s">
        <v>238</v>
      </c>
      <c r="B59" s="518" t="s">
        <v>482</v>
      </c>
      <c r="C59" s="127"/>
      <c r="D59" s="104"/>
      <c r="E59" s="296"/>
      <c r="F59" s="420"/>
    </row>
    <row r="60" ht="15">
      <c r="A60" s="400"/>
      <c r="B60" s="411" t="s">
        <v>196</v>
      </c>
      <c r="C60" s="412" t="s">
        <v>83</v>
      </c>
      <c r="D60" s="525">
        <v>100</v>
      </c>
      <c r="E60" s="275"/>
      <c r="F60" s="300">
        <f>E60*D60</f>
        <v>0</v>
      </c>
    </row>
    <row r="61">
      <c r="A61" s="400" t="s">
        <v>241</v>
      </c>
      <c r="B61" s="518" t="s">
        <v>483</v>
      </c>
      <c r="C61" s="127"/>
      <c r="D61" s="103"/>
      <c r="E61" s="275"/>
      <c r="F61" s="420"/>
    </row>
    <row r="62" s="26" customFormat="1" ht="14">
      <c r="A62" s="400"/>
      <c r="B62" s="411" t="s">
        <v>196</v>
      </c>
      <c r="C62" s="325" t="s">
        <v>212</v>
      </c>
      <c r="D62" s="525">
        <v>81</v>
      </c>
      <c r="E62" s="275"/>
      <c r="F62" s="300">
        <f>E62*D62</f>
        <v>0</v>
      </c>
    </row>
    <row r="63" s="26" customFormat="1" ht="14">
      <c r="A63" s="400" t="s">
        <v>243</v>
      </c>
      <c r="B63" s="518" t="s">
        <v>484</v>
      </c>
      <c r="C63" s="127"/>
      <c r="D63" s="103"/>
      <c r="E63" s="298"/>
      <c r="F63" s="420"/>
    </row>
    <row r="64" s="26" customFormat="1" ht="14">
      <c r="A64" s="400"/>
      <c r="B64" s="411" t="s">
        <v>196</v>
      </c>
      <c r="C64" s="325" t="s">
        <v>212</v>
      </c>
      <c r="D64" s="525">
        <v>30</v>
      </c>
      <c r="E64" s="275"/>
      <c r="F64" s="300">
        <f>E64*D64</f>
        <v>0</v>
      </c>
    </row>
    <row r="65" s="26" customFormat="1" ht="14">
      <c r="A65" s="400" t="s">
        <v>245</v>
      </c>
      <c r="B65" s="518" t="s">
        <v>485</v>
      </c>
      <c r="C65" s="130"/>
      <c r="D65" s="103"/>
      <c r="E65" s="298"/>
      <c r="F65" s="420"/>
    </row>
    <row r="66">
      <c r="A66" s="421"/>
      <c r="B66" s="411" t="s">
        <v>196</v>
      </c>
      <c r="C66" s="325" t="s">
        <v>212</v>
      </c>
      <c r="D66" s="525">
        <v>65</v>
      </c>
      <c r="E66" s="275"/>
      <c r="F66" s="423">
        <f>E66*D66</f>
        <v>0</v>
      </c>
    </row>
    <row r="67">
      <c r="A67" s="404"/>
      <c r="B67" s="405" t="s">
        <v>486</v>
      </c>
      <c r="C67" s="286"/>
      <c r="D67" s="329"/>
      <c r="E67" s="330"/>
      <c r="F67" s="288">
        <f>SUM(F50:F66)</f>
        <v>0</v>
      </c>
    </row>
    <row r="68">
      <c r="A68" s="394"/>
      <c r="B68" s="395"/>
      <c r="C68" s="395"/>
      <c r="D68" s="395"/>
      <c r="E68" s="396"/>
      <c r="F68" s="397"/>
    </row>
    <row r="69" ht="15.5">
      <c r="A69" s="242">
        <v>4</v>
      </c>
      <c r="B69" s="398" t="s">
        <v>487</v>
      </c>
      <c r="C69" s="134"/>
      <c r="D69" s="134"/>
      <c r="E69" s="424"/>
      <c r="F69" s="407"/>
    </row>
    <row r="70">
      <c r="A70" s="429" t="s">
        <v>252</v>
      </c>
      <c r="B70" s="526" t="s">
        <v>488</v>
      </c>
      <c r="C70" s="125"/>
      <c r="D70" s="125"/>
      <c r="E70" s="334"/>
      <c r="F70" s="430"/>
    </row>
    <row r="71">
      <c r="A71" s="429"/>
      <c r="B71" s="411" t="s">
        <v>196</v>
      </c>
      <c r="C71" s="325" t="s">
        <v>212</v>
      </c>
      <c r="D71" s="534">
        <v>8</v>
      </c>
      <c r="E71" s="275"/>
      <c r="F71" s="300">
        <f>E71*D71</f>
        <v>0</v>
      </c>
    </row>
    <row r="72">
      <c r="A72" s="429" t="s">
        <v>254</v>
      </c>
      <c r="B72" s="526" t="s">
        <v>489</v>
      </c>
      <c r="C72" s="372"/>
      <c r="D72" s="125"/>
      <c r="E72" s="334"/>
      <c r="F72" s="430"/>
    </row>
    <row r="73">
      <c r="A73" s="429"/>
      <c r="B73" s="411" t="s">
        <v>196</v>
      </c>
      <c r="C73" s="325" t="s">
        <v>212</v>
      </c>
      <c r="D73" s="534">
        <v>10</v>
      </c>
      <c r="E73" s="275"/>
      <c r="F73" s="300">
        <f>E73*D73</f>
        <v>0</v>
      </c>
    </row>
    <row r="74">
      <c r="A74" s="429" t="s">
        <v>256</v>
      </c>
      <c r="B74" s="526" t="s">
        <v>490</v>
      </c>
      <c r="C74" s="372"/>
      <c r="D74" s="125"/>
      <c r="E74" s="334"/>
      <c r="F74" s="430"/>
    </row>
    <row r="75">
      <c r="A75" s="429"/>
      <c r="B75" s="411" t="s">
        <v>196</v>
      </c>
      <c r="C75" s="325" t="s">
        <v>212</v>
      </c>
      <c r="D75" s="534">
        <v>1</v>
      </c>
      <c r="E75" s="275"/>
      <c r="F75" s="300">
        <f>E75*D75</f>
        <v>0</v>
      </c>
    </row>
    <row r="76">
      <c r="A76" s="429" t="s">
        <v>258</v>
      </c>
      <c r="B76" s="526" t="s">
        <v>491</v>
      </c>
      <c r="C76" s="372"/>
      <c r="D76" s="125"/>
      <c r="E76" s="334"/>
      <c r="F76" s="430"/>
    </row>
    <row r="77">
      <c r="A77" s="429"/>
      <c r="B77" s="402" t="s">
        <v>40</v>
      </c>
      <c r="C77" s="325" t="s">
        <v>472</v>
      </c>
      <c r="D77" s="534">
        <v>4</v>
      </c>
      <c r="E77" s="275"/>
      <c r="F77" s="300">
        <f>E77*D77</f>
        <v>0</v>
      </c>
    </row>
    <row r="78">
      <c r="A78" s="429" t="s">
        <v>260</v>
      </c>
      <c r="B78" s="526" t="s">
        <v>492</v>
      </c>
      <c r="C78" s="372"/>
      <c r="D78" s="125"/>
      <c r="E78" s="334"/>
      <c r="F78" s="430"/>
    </row>
    <row r="79" s="26" customFormat="1" ht="15">
      <c r="A79" s="429"/>
      <c r="B79" s="411" t="s">
        <v>196</v>
      </c>
      <c r="C79" s="325" t="s">
        <v>493</v>
      </c>
      <c r="D79" s="534">
        <v>1.5</v>
      </c>
      <c r="E79" s="275"/>
      <c r="F79" s="300">
        <f>E79*D79</f>
        <v>0</v>
      </c>
    </row>
    <row r="80" s="26" customFormat="1" ht="14">
      <c r="A80" s="429" t="s">
        <v>262</v>
      </c>
      <c r="B80" s="526" t="s">
        <v>494</v>
      </c>
      <c r="C80" s="372"/>
      <c r="D80" s="103"/>
      <c r="E80" s="298"/>
      <c r="F80" s="409"/>
    </row>
    <row r="81" s="26" customFormat="1" ht="14">
      <c r="A81" s="429"/>
      <c r="B81" s="402" t="s">
        <v>40</v>
      </c>
      <c r="C81" s="325" t="s">
        <v>472</v>
      </c>
      <c r="D81" s="534">
        <v>1</v>
      </c>
      <c r="E81" s="535"/>
      <c r="F81" s="300">
        <f>E81*D81</f>
        <v>0</v>
      </c>
    </row>
    <row r="82">
      <c r="A82" s="404"/>
      <c r="B82" s="405" t="s">
        <v>495</v>
      </c>
      <c r="C82" s="286"/>
      <c r="D82" s="329"/>
      <c r="E82" s="330"/>
      <c r="F82" s="288">
        <f>SUM(F71:F81)</f>
        <v>0</v>
      </c>
    </row>
    <row r="83">
      <c r="A83" s="394"/>
      <c r="B83" s="395"/>
      <c r="C83" s="395"/>
      <c r="D83" s="395"/>
      <c r="E83" s="396"/>
      <c r="F83" s="397"/>
    </row>
    <row r="84" ht="17.5">
      <c r="A84" s="212" t="s">
        <v>105</v>
      </c>
      <c r="B84" s="213"/>
      <c r="C84" s="213"/>
      <c r="D84" s="213"/>
      <c r="E84" s="214"/>
      <c r="F84" s="215">
        <f>F82+F67+F46+F35</f>
        <v>0</v>
      </c>
    </row>
    <row r="85">
      <c r="A85" s="216"/>
      <c r="B85" s="217"/>
      <c r="C85" s="218"/>
      <c r="D85" s="218"/>
      <c r="E85" s="219"/>
      <c r="F85" s="220"/>
    </row>
    <row r="86">
      <c r="A86" s="221" t="s">
        <v>106</v>
      </c>
      <c r="B86" s="221"/>
      <c r="C86" s="221"/>
      <c r="D86" s="221"/>
      <c r="E86" s="221"/>
      <c r="F86" s="221"/>
    </row>
  </sheetData>
  <mergeCells count="21">
    <mergeCell ref="A1:F1"/>
    <mergeCell ref="A2:F2"/>
    <mergeCell ref="B4:D4"/>
    <mergeCell ref="E4:F4"/>
    <mergeCell ref="B5:D5"/>
    <mergeCell ref="E5:F5"/>
    <mergeCell ref="B6:D6"/>
    <mergeCell ref="E6:F6"/>
    <mergeCell ref="B7:D7"/>
    <mergeCell ref="E7:F7"/>
    <mergeCell ref="B8:D8"/>
    <mergeCell ref="E8:F8"/>
    <mergeCell ref="A13:F13"/>
    <mergeCell ref="A84:E84"/>
    <mergeCell ref="A86:F86"/>
    <mergeCell ref="A9:D9"/>
    <mergeCell ref="E9:F9"/>
    <mergeCell ref="A10:D10"/>
    <mergeCell ref="E10:F10"/>
    <mergeCell ref="A11:D11"/>
    <mergeCell ref="E11:F11"/>
  </mergeCells>
  <printOptions headings="0" gridLines="0"/>
  <pageMargins left="0.31496062992125984" right="0.31496062992125984" top="0.74803149606299213" bottom="0.74803149606299213" header="0.31496062992125984" footer="0.31496062992125984"/>
  <pageSetup paperSize="9" scale="78" fitToWidth="1" fitToHeight="1" pageOrder="downThenOver" orientation="portrait" usePrinterDefaults="1" blackAndWhite="0" draft="0" cellComments="none" useFirstPageNumber="0" errors="displayed" horizontalDpi="600" verticalDpi="600" copies="1"/>
  <headerFooter/>
  <colBreaks count="1" manualBreakCount="1">
    <brk id="6" man="1" max="1048575"/>
  </colBreaks>
</worksheet>
</file>

<file path=docProps/app.xml><?xml version="1.0" encoding="utf-8"?>
<Properties xmlns="http://schemas.openxmlformats.org/officeDocument/2006/extended-properties" xmlns:vt="http://schemas.openxmlformats.org/officeDocument/2006/docPropsVTypes">
  <Application>ONLYOFFICE/8.1.1.26</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Youssef B.ABDELKADER</dc:creator>
  <cp:lastModifiedBy>all Fahima M'HAMADI</cp:lastModifiedBy>
  <cp:revision>1</cp:revision>
  <dcterms:created xsi:type="dcterms:W3CDTF">2023-02-24T13:31:37Z</dcterms:created>
  <dcterms:modified xsi:type="dcterms:W3CDTF">2025-06-25T08:10:19Z</dcterms:modified>
</cp:coreProperties>
</file>